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6 a)" sheetId="7" r:id="rId1"/>
    <sheet name="Formato 6 b)" sheetId="8" r:id="rId2"/>
    <sheet name="Formato 6 c)" sheetId="9" r:id="rId3"/>
    <sheet name="Formato 6 d)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8" l="1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C31" i="10" l="1"/>
  <c r="C30" i="10"/>
  <c r="C29" i="10"/>
  <c r="C27" i="10"/>
  <c r="C26" i="10"/>
  <c r="C25" i="10"/>
  <c r="C23" i="10"/>
  <c r="C22" i="10"/>
  <c r="C19" i="10"/>
  <c r="C18" i="10"/>
  <c r="C17" i="10"/>
  <c r="C15" i="10"/>
  <c r="C14" i="10"/>
  <c r="C13" i="10"/>
  <c r="C11" i="10"/>
  <c r="C10" i="10"/>
  <c r="G75" i="9" l="1"/>
  <c r="G74" i="9"/>
  <c r="G73" i="9"/>
  <c r="G72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8" i="9"/>
  <c r="G17" i="9"/>
  <c r="G16" i="9"/>
  <c r="G15" i="9"/>
  <c r="G14" i="9"/>
  <c r="G13" i="9"/>
  <c r="G12" i="9"/>
  <c r="G11" i="9"/>
  <c r="G98" i="8"/>
  <c r="G97" i="8"/>
  <c r="G96" i="8"/>
  <c r="G95" i="8"/>
  <c r="G94" i="8"/>
  <c r="G93" i="8"/>
  <c r="G92" i="8"/>
  <c r="G91" i="8"/>
  <c r="G90" i="8"/>
  <c r="G89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C28" i="10" s="1"/>
  <c r="D24" i="10"/>
  <c r="C24" i="10" s="1"/>
  <c r="B28" i="10"/>
  <c r="B24" i="10"/>
  <c r="D16" i="10"/>
  <c r="E16" i="10"/>
  <c r="F16" i="10"/>
  <c r="B16" i="10"/>
  <c r="D12" i="10"/>
  <c r="E12" i="10"/>
  <c r="E9" i="10" s="1"/>
  <c r="F12" i="10"/>
  <c r="C16" i="10" l="1"/>
  <c r="D9" i="10"/>
  <c r="F9" i="10"/>
  <c r="B12" i="10" l="1"/>
  <c r="C12" i="10" s="1"/>
  <c r="C9" i="10" s="1"/>
  <c r="B9" i="10"/>
  <c r="C71" i="9"/>
  <c r="D71" i="9"/>
  <c r="E71" i="9"/>
  <c r="F71" i="9"/>
  <c r="C61" i="9"/>
  <c r="D61" i="9"/>
  <c r="E61" i="9"/>
  <c r="F61" i="9"/>
  <c r="C53" i="9"/>
  <c r="D53" i="9"/>
  <c r="E53" i="9"/>
  <c r="F53" i="9"/>
  <c r="C44" i="9"/>
  <c r="D44" i="9"/>
  <c r="E44" i="9"/>
  <c r="F44" i="9"/>
  <c r="C37" i="9"/>
  <c r="D37" i="9"/>
  <c r="E37" i="9"/>
  <c r="F37" i="9"/>
  <c r="C27" i="9"/>
  <c r="D27" i="9"/>
  <c r="E27" i="9"/>
  <c r="F27" i="9"/>
  <c r="C19" i="9"/>
  <c r="D19" i="9"/>
  <c r="E19" i="9"/>
  <c r="F19" i="9"/>
  <c r="C10" i="9"/>
  <c r="D10" i="9"/>
  <c r="G10" i="9" s="1"/>
  <c r="E10" i="9"/>
  <c r="F10" i="9"/>
  <c r="B71" i="9"/>
  <c r="B61" i="9"/>
  <c r="B53" i="9"/>
  <c r="B44" i="9"/>
  <c r="B37" i="9"/>
  <c r="B27" i="9"/>
  <c r="B19" i="9"/>
  <c r="B10" i="9"/>
  <c r="C88" i="8"/>
  <c r="D88" i="8"/>
  <c r="E88" i="8"/>
  <c r="F88" i="8"/>
  <c r="G88" i="8"/>
  <c r="B88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1" i="7" l="1"/>
  <c r="G146" i="7"/>
  <c r="G37" i="9"/>
  <c r="G27" i="9"/>
  <c r="G19" i="9"/>
  <c r="G71" i="9"/>
  <c r="G61" i="9"/>
  <c r="G53" i="9"/>
  <c r="G44" i="9"/>
  <c r="C9" i="9"/>
  <c r="F154" i="8"/>
  <c r="E154" i="8"/>
  <c r="E84" i="7"/>
  <c r="G62" i="7"/>
  <c r="G28" i="7"/>
  <c r="C9" i="7"/>
  <c r="C43" i="9"/>
  <c r="B43" i="9"/>
  <c r="D9" i="9"/>
  <c r="E9" i="9"/>
  <c r="B9" i="9"/>
  <c r="D43" i="9"/>
  <c r="E43" i="9"/>
  <c r="B154" i="8"/>
  <c r="D154" i="8"/>
  <c r="C154" i="8"/>
  <c r="G154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G9" i="9" l="1"/>
  <c r="G43" i="9"/>
  <c r="C77" i="9"/>
  <c r="E77" i="9"/>
  <c r="D77" i="9"/>
  <c r="E159" i="7"/>
  <c r="F159" i="7"/>
  <c r="B159" i="7"/>
  <c r="C159" i="7"/>
  <c r="G9" i="7"/>
  <c r="B77" i="9"/>
  <c r="F77" i="9"/>
  <c r="D159" i="7"/>
  <c r="G84" i="7"/>
  <c r="G77" i="9" l="1"/>
  <c r="G159" i="7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<sst xmlns="http://schemas.openxmlformats.org/spreadsheetml/2006/main" count="619" uniqueCount="355">
  <si>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</si>
  <si>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</si>
  <si>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</si>
  <si>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</si>
  <si>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</si>
  <si>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</si>
  <si>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</si>
  <si>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</si>
  <si>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</si>
  <si>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</si>
  <si>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</si>
  <si>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</si>
  <si>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</si>
  <si>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</si>
  <si>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</si>
  <si>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</si>
  <si>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</si>
  <si>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</si>
  <si>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</si>
  <si>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</si>
  <si>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</si>
  <si>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</si>
  <si>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</si>
  <si>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</si>
  <si>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</si>
  <si>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</si>
  <si>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</si>
  <si>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</si>
  <si>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</si>
  <si>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</si>
  <si>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</si>
  <si>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</si>
  <si>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</si>
  <si>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</si>
  <si>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</si>
  <si>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</si>
  <si>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</si>
  <si>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</si>
  <si>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</si>
  <si>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</si>
  <si>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</si>
  <si>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</si>
  <si>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</si>
  <si>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</si>
  <si>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</si>
  <si>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</si>
  <si>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</si>
  <si>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</si>
  <si>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</si>
  <si>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</si>
  <si>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</si>
  <si>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</si>
  <si>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</si>
  <si>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</si>
  <si>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</si>
  <si>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</si>
  <si>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</si>
  <si>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</si>
  <si>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</si>
  <si>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</si>
  <si>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</si>
  <si>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</si>
  <si>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</si>
  <si>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</si>
  <si>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</si>
  <si>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</si>
  <si>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</si>
  <si>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</si>
  <si>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</si>
  <si>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</si>
  <si>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</si>
  <si>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</si>
  <si>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</si>
  <si>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</si>
  <si>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</si>
  <si>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</si>
  <si>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</si>
  <si>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</si>
  <si>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</si>
  <si>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</si>
  <si>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</si>
  <si>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</si>
  <si>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</si>
  <si>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</si>
  <si>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</si>
  <si>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</si>
  <si>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</si>
  <si>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</si>
  <si>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</si>
  <si>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</si>
  <si>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</si>
  <si>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</si>
  <si>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</si>
  <si>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</si>
  <si>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</si>
  <si>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</si>
  <si>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</si>
  <si>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</si>
  <si>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</si>
  <si>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</si>
  <si>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</si>
  <si>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</si>
  <si>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</si>
  <si>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</si>
  <si>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</si>
  <si>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</si>
  <si>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</si>
  <si>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</si>
  <si>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</si>
  <si>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</si>
  <si>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</si>
  <si>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</si>
  <si>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</si>
  <si>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</si>
  <si>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</si>
  <si>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</si>
  <si>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</si>
  <si>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</si>
  <si>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</si>
  <si>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</si>
  <si>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</si>
  <si>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</si>
  <si>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</si>
  <si>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</si>
  <si>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</si>
  <si>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</si>
  <si>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</si>
  <si>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</si>
  <si>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</si>
  <si>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</si>
  <si>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</si>
  <si>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</si>
  <si>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</si>
  <si>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</si>
  <si>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</si>
  <si>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</si>
  <si>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</si>
  <si>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</si>
  <si>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</si>
  <si>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</si>
  <si>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</si>
  <si>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</si>
  <si>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</si>
  <si>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</si>
  <si>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</si>
  <si>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</si>
  <si>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</si>
  <si>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</si>
  <si>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</si>
  <si>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</si>
  <si>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</si>
  <si>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</si>
  <si>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</si>
  <si>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</si>
  <si>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</si>
  <si>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</si>
  <si>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</si>
  <si>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</si>
  <si>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</si>
  <si>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</si>
  <si>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</si>
  <si>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</si>
  <si>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</si>
  <si>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</si>
  <si>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</si>
  <si>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</si>
  <si>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</si>
  <si>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</si>
  <si>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</si>
  <si>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</si>
  <si>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</si>
  <si>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</si>
  <si>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</si>
  <si>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</si>
  <si>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</si>
  <si>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</si>
  <si>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</si>
  <si>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</si>
  <si>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</si>
  <si>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</si>
  <si>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</si>
  <si>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</si>
  <si>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</si>
  <si>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</si>
  <si>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</si>
  <si>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</si>
  <si>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</si>
  <si>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</si>
  <si>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</si>
  <si>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</si>
  <si>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</si>
  <si>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</si>
  <si>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</si>
  <si>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</si>
  <si>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</si>
  <si>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</si>
  <si>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</si>
  <si>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</si>
  <si>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</si>
  <si>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</si>
  <si>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</si>
  <si>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</si>
  <si>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</si>
  <si>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</si>
  <si>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</si>
  <si>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</si>
  <si>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</si>
  <si>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</si>
  <si>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</si>
  <si>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</si>
  <si>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</si>
  <si>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</si>
  <si>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</si>
  <si>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</si>
  <si>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</si>
  <si>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</si>
  <si>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</si>
  <si>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</si>
  <si>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</si>
  <si>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</si>
  <si>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</si>
  <si>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</si>
  <si>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</si>
  <si>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</si>
  <si>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</si>
  <si>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</si>
  <si>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</si>
  <si>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</si>
  <si>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</si>
  <si>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</si>
  <si>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</si>
  <si>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</si>
  <si>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</si>
  <si>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</si>
  <si>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</si>
  <si>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</si>
  <si>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</si>
  <si>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</si>
  <si>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</si>
  <si>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</si>
  <si>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</si>
  <si>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</si>
  <si>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</si>
  <si>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</si>
  <si>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</si>
  <si>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</si>
  <si>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</si>
  <si>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</si>
  <si>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</si>
  <si>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</si>
  <si>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</si>
  <si>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</si>
  <si>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</si>
  <si>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</si>
  <si>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</si>
  <si>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</si>
  <si>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</si>
  <si>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</si>
  <si>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</si>
  <si>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</si>
  <si>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</si>
  <si>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</si>
  <si>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</si>
  <si>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</si>
  <si>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</si>
  <si>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</si>
  <si>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</si>
  <si>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</si>
  <si>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</si>
  <si>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</si>
  <si>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</si>
  <si>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</si>
  <si>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</si>
  <si>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</si>
  <si>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</si>
  <si>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</si>
  <si>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</si>
  <si>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</si>
  <si>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</si>
  <si>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</si>
  <si>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</si>
  <si>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</si>
  <si>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</si>
  <si>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</si>
  <si>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</si>
  <si>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</si>
  <si>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</si>
  <si>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</si>
  <si>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</si>
  <si>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</si>
  <si>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</si>
  <si>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</si>
  <si>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</si>
  <si>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</si>
  <si>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</si>
  <si>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</si>
  <si>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</si>
  <si>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</si>
  <si>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</si>
  <si>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</si>
  <si>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</si>
  <si>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</si>
  <si>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</si>
  <si>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</si>
  <si>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</si>
  <si>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</si>
  <si>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</si>
  <si>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</si>
  <si>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</si>
  <si>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</si>
  <si>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</si>
  <si>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</si>
  <si>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</si>
  <si>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</si>
  <si>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</si>
  <si>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</si>
  <si>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</si>
  <si>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</si>
  <si>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</si>
  <si>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</si>
  <si>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</si>
  <si>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</si>
  <si>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2500 Secretaría de Infraestructura, Movilidad y Desarrollo Sustentable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</si>
  <si>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</si>
  <si>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</si>
  <si>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</si>
  <si>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</si>
  <si>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2910 Dirección General de Tecnologías de Información y Gobierno Digital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</si>
  <si>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</si>
  <si>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</si>
  <si>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</si>
  <si>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</si>
  <si>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</si>
  <si>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</si>
  <si>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</si>
  <si>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</si>
  <si>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</si>
  <si>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</si>
  <si>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</si>
  <si>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</si>
  <si>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</si>
  <si>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</si>
  <si>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</si>
  <si>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</si>
  <si>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5022 Procuraduría Auxiliar de Protección de Niñas, Niños y Adolescentes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</si>
  <si>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</si>
  <si>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</si>
  <si>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</si>
  <si>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</si>
  <si>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</si>
  <si>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</si>
  <si>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3010 Deuda Pública Municipal</t>
  </si>
  <si>
    <t>MUNICIPIO DE LEÓN (a)</t>
  </si>
  <si>
    <t>Al 31 de Diciembre de 2024 y al 31 de Junio 2025 (b)</t>
  </si>
  <si>
    <t>Concepto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</si>
</sst>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43" fontId="0" fillId="0" borderId="0" xfId="0" applyNumberFormat="1"/>
    <xf numFmtId="4" fontId="2" fillId="0" borderId="14" xfId="1" applyNumberFormat="1" applyFont="1" applyBorder="1" applyAlignment="1" applyProtection="1">
      <alignment horizontal="right" vertical="top"/>
      <protection locked="0"/>
    </xf>
    <xf numFmtId="4" fontId="0" fillId="0" borderId="14" xfId="1" applyNumberFormat="1" applyFont="1" applyBorder="1" applyAlignment="1" applyProtection="1">
      <alignment horizontal="right" vertical="top"/>
      <protection locked="0"/>
    </xf>
    <xf numFmtId="4" fontId="0" fillId="0" borderId="8" xfId="1" applyNumberFormat="1" applyFont="1" applyBorder="1" applyAlignment="1">
      <alignment horizontal="center" vertical="center"/>
    </xf>
    <xf numFmtId="4" fontId="2" fillId="0" borderId="8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horizontal="right" vertical="top"/>
      <protection locked="0"/>
    </xf>
    <xf numFmtId="165" fontId="0" fillId="0" borderId="14" xfId="1" applyNumberFormat="1" applyFont="1" applyBorder="1" applyAlignment="1">
      <alignment vertical="center"/>
    </xf>
    <xf numFmtId="165" fontId="2" fillId="0" borderId="14" xfId="1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3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3" width="19.28515625" customWidth="1"/>
    <col min="4" max="6" width="19.28515625" bestFit="1" customWidth="1"/>
    <col min="7" max="7" width="17.28515625" bestFit="1" customWidth="1"/>
    <col min="8" max="8" width="2.28515625" customWidth="1"/>
  </cols>
  <sheetData>
    <row r="1" spans="1:7" ht="40.9" customHeight="1" x14ac:dyDescent="0.25">
      <c r="A1" s="104" t="s">
        <v>19</v>
      </c>
      <c r="B1" s="97"/>
      <c r="C1" s="97"/>
      <c r="D1" s="97"/>
      <c r="E1" s="97"/>
      <c r="F1" s="97"/>
      <c r="G1" s="98"/>
    </row>
    <row r="2" spans="1:7" x14ac:dyDescent="0.25">
      <c r="A2" s="73" t="s">
        <v>352</v>
      </c>
      <c r="B2" s="73"/>
      <c r="C2" s="73"/>
      <c r="D2" s="73"/>
      <c r="E2" s="73"/>
      <c r="F2" s="73"/>
      <c r="G2" s="73"/>
    </row>
    <row r="3" spans="1:7" x14ac:dyDescent="0.25">
      <c r="A3" s="74" t="s">
        <v>20</v>
      </c>
      <c r="B3" s="74"/>
      <c r="C3" s="74"/>
      <c r="D3" s="74"/>
      <c r="E3" s="74"/>
      <c r="F3" s="74"/>
      <c r="G3" s="74"/>
    </row>
    <row r="4" spans="1:7" x14ac:dyDescent="0.25">
      <c r="A4" s="74" t="s">
        <v>21</v>
      </c>
      <c r="B4" s="74"/>
      <c r="C4" s="74"/>
      <c r="D4" s="74"/>
      <c r="E4" s="74"/>
      <c r="F4" s="74"/>
      <c r="G4" s="74"/>
    </row>
    <row r="5" spans="1:7" x14ac:dyDescent="0.25">
      <c r="A5" s="74" t="s">
        <v>353</v>
      </c>
      <c r="B5" s="74"/>
      <c r="C5" s="74"/>
      <c r="D5" s="74"/>
      <c r="E5" s="74"/>
      <c r="F5" s="74"/>
      <c r="G5" s="74"/>
    </row>
    <row r="6" spans="1:7" x14ac:dyDescent="0.25">
      <c r="A6" s="75" t="s">
        <v>0</v>
      </c>
      <c r="B6" s="75"/>
      <c r="C6" s="75"/>
      <c r="D6" s="75"/>
      <c r="E6" s="75"/>
      <c r="F6" s="75"/>
      <c r="G6" s="75"/>
    </row>
    <row r="7" spans="1:7" x14ac:dyDescent="0.25">
      <c r="A7" s="102" t="s">
        <v>1</v>
      </c>
      <c r="B7" s="102" t="s">
        <v>22</v>
      </c>
      <c r="C7" s="102"/>
      <c r="D7" s="102"/>
      <c r="E7" s="102"/>
      <c r="F7" s="102"/>
      <c r="G7" s="103" t="s">
        <v>23</v>
      </c>
    </row>
    <row r="8" spans="1:7" ht="30" x14ac:dyDescent="0.25">
      <c r="A8" s="102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102"/>
    </row>
    <row r="9" spans="1:7" x14ac:dyDescent="0.25">
      <c r="A9" s="8" t="s">
        <v>28</v>
      </c>
      <c r="B9" s="89">
        <f t="shared" ref="B9:G9" si="0">SUM(B10,B18,B28,B38,B48,B58,B62,B71,B75)</f>
        <v>6923307676.4899998</v>
      </c>
      <c r="C9" s="89">
        <f t="shared" si="0"/>
        <v>2057648808.3900001</v>
      </c>
      <c r="D9" s="89">
        <f t="shared" si="0"/>
        <v>8980956484.8800011</v>
      </c>
      <c r="E9" s="89">
        <f t="shared" si="0"/>
        <v>3551655111.2999997</v>
      </c>
      <c r="F9" s="89">
        <f t="shared" si="0"/>
        <v>3448676917.9600005</v>
      </c>
      <c r="G9" s="89">
        <f t="shared" si="0"/>
        <v>5429301373.5800018</v>
      </c>
    </row>
    <row r="10" spans="1:7" x14ac:dyDescent="0.25">
      <c r="A10" s="53" t="s">
        <v>29</v>
      </c>
      <c r="B10" s="89">
        <f t="shared" ref="B10:G10" si="1">SUM(B11:B17)</f>
        <v>3514314094.02</v>
      </c>
      <c r="C10" s="89">
        <f t="shared" si="1"/>
        <v>-409139845.38999993</v>
      </c>
      <c r="D10" s="89">
        <f t="shared" si="1"/>
        <v>3105174248.6300011</v>
      </c>
      <c r="E10" s="89">
        <f t="shared" si="1"/>
        <v>1417229588.73</v>
      </c>
      <c r="F10" s="89">
        <f t="shared" si="1"/>
        <v>1410577200.5800002</v>
      </c>
      <c r="G10" s="89">
        <f t="shared" si="1"/>
        <v>1687944659.9000008</v>
      </c>
    </row>
    <row r="11" spans="1:7" x14ac:dyDescent="0.25">
      <c r="A11" s="54" t="s">
        <v>30</v>
      </c>
      <c r="B11" s="90">
        <v>1588578467.9999998</v>
      </c>
      <c r="C11" s="90">
        <v>-131226221.67000002</v>
      </c>
      <c r="D11" s="90">
        <v>1457352246.3300002</v>
      </c>
      <c r="E11" s="90">
        <v>659027540.2700001</v>
      </c>
      <c r="F11" s="90">
        <v>658941038.08000004</v>
      </c>
      <c r="G11" s="90">
        <f>D11-E11</f>
        <v>798324706.06000006</v>
      </c>
    </row>
    <row r="12" spans="1:7" x14ac:dyDescent="0.25">
      <c r="A12" s="54" t="s">
        <v>31</v>
      </c>
      <c r="B12" s="90">
        <v>25000000</v>
      </c>
      <c r="C12" s="90">
        <v>1871102.36</v>
      </c>
      <c r="D12" s="90">
        <v>26871102.359999999</v>
      </c>
      <c r="E12" s="90">
        <v>26845268.559999999</v>
      </c>
      <c r="F12" s="90">
        <v>26845268.559999999</v>
      </c>
      <c r="G12" s="90">
        <f t="shared" ref="G12:G17" si="2">D12-E12</f>
        <v>25833.800000000745</v>
      </c>
    </row>
    <row r="13" spans="1:7" x14ac:dyDescent="0.25">
      <c r="A13" s="54" t="s">
        <v>32</v>
      </c>
      <c r="B13" s="90">
        <v>349182820.44000018</v>
      </c>
      <c r="C13" s="90">
        <v>-1916279.75</v>
      </c>
      <c r="D13" s="90">
        <v>347266540.69000024</v>
      </c>
      <c r="E13" s="90">
        <v>57063299.100000024</v>
      </c>
      <c r="F13" s="90">
        <v>56852947.960000016</v>
      </c>
      <c r="G13" s="90">
        <f t="shared" si="2"/>
        <v>290203241.59000021</v>
      </c>
    </row>
    <row r="14" spans="1:7" x14ac:dyDescent="0.25">
      <c r="A14" s="54" t="s">
        <v>33</v>
      </c>
      <c r="B14" s="90">
        <v>737156023.28999996</v>
      </c>
      <c r="C14" s="90">
        <v>-368216772.67999989</v>
      </c>
      <c r="D14" s="90">
        <v>368939250.6099999</v>
      </c>
      <c r="E14" s="90">
        <v>220555196.95999983</v>
      </c>
      <c r="F14" s="90">
        <v>219769933.92999986</v>
      </c>
      <c r="G14" s="90">
        <f t="shared" si="2"/>
        <v>148384053.65000007</v>
      </c>
    </row>
    <row r="15" spans="1:7" x14ac:dyDescent="0.25">
      <c r="A15" s="54" t="s">
        <v>34</v>
      </c>
      <c r="B15" s="90">
        <v>814396782.29000008</v>
      </c>
      <c r="C15" s="90">
        <v>90348326.349999979</v>
      </c>
      <c r="D15" s="90">
        <v>904745108.6400007</v>
      </c>
      <c r="E15" s="90">
        <v>453738283.84000027</v>
      </c>
      <c r="F15" s="90">
        <v>448168012.05000031</v>
      </c>
      <c r="G15" s="90">
        <f t="shared" si="2"/>
        <v>451006824.80000043</v>
      </c>
    </row>
    <row r="16" spans="1:7" x14ac:dyDescent="0.25">
      <c r="A16" s="54" t="s">
        <v>35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2"/>
        <v>0</v>
      </c>
    </row>
    <row r="17" spans="1:7" x14ac:dyDescent="0.25">
      <c r="A17" s="54" t="s">
        <v>36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f t="shared" si="2"/>
        <v>0</v>
      </c>
    </row>
    <row r="18" spans="1:7" x14ac:dyDescent="0.25">
      <c r="A18" s="53" t="s">
        <v>37</v>
      </c>
      <c r="B18" s="89">
        <f t="shared" ref="B18:G18" si="3">SUM(B19:B27)</f>
        <v>312926039.04000002</v>
      </c>
      <c r="C18" s="89">
        <f t="shared" si="3"/>
        <v>80323366.700000003</v>
      </c>
      <c r="D18" s="89">
        <f t="shared" si="3"/>
        <v>393249405.74000001</v>
      </c>
      <c r="E18" s="89">
        <f t="shared" si="3"/>
        <v>73642668.090000004</v>
      </c>
      <c r="F18" s="89">
        <f t="shared" si="3"/>
        <v>65833310.13000001</v>
      </c>
      <c r="G18" s="89">
        <f t="shared" si="3"/>
        <v>319606737.65000004</v>
      </c>
    </row>
    <row r="19" spans="1:7" x14ac:dyDescent="0.25">
      <c r="A19" s="54" t="s">
        <v>38</v>
      </c>
      <c r="B19" s="90">
        <v>17041568.549999997</v>
      </c>
      <c r="C19" s="90">
        <v>916451.33000000019</v>
      </c>
      <c r="D19" s="90">
        <v>17958019.879999992</v>
      </c>
      <c r="E19" s="90">
        <v>3242180.3400000008</v>
      </c>
      <c r="F19" s="90">
        <v>3205470.6500000004</v>
      </c>
      <c r="G19" s="90">
        <f>D19-E19</f>
        <v>14715839.539999992</v>
      </c>
    </row>
    <row r="20" spans="1:7" x14ac:dyDescent="0.25">
      <c r="A20" s="54" t="s">
        <v>39</v>
      </c>
      <c r="B20" s="90">
        <v>27058392.84</v>
      </c>
      <c r="C20" s="90">
        <v>3029616.5</v>
      </c>
      <c r="D20" s="90">
        <v>30088009.34</v>
      </c>
      <c r="E20" s="90">
        <v>8453573.2700000014</v>
      </c>
      <c r="F20" s="90">
        <v>8126888.6200000001</v>
      </c>
      <c r="G20" s="90">
        <f t="shared" ref="G20:G27" si="4">D20-E20</f>
        <v>21634436.07</v>
      </c>
    </row>
    <row r="21" spans="1:7" x14ac:dyDescent="0.25">
      <c r="A21" s="54" t="s">
        <v>40</v>
      </c>
      <c r="B21" s="90">
        <v>2840462</v>
      </c>
      <c r="C21" s="90">
        <v>-447445</v>
      </c>
      <c r="D21" s="90">
        <v>2393017</v>
      </c>
      <c r="E21" s="90">
        <v>41001</v>
      </c>
      <c r="F21" s="90">
        <v>41001</v>
      </c>
      <c r="G21" s="90">
        <f t="shared" si="4"/>
        <v>2352016</v>
      </c>
    </row>
    <row r="22" spans="1:7" x14ac:dyDescent="0.25">
      <c r="A22" s="54" t="s">
        <v>41</v>
      </c>
      <c r="B22" s="90">
        <v>49603796.339999996</v>
      </c>
      <c r="C22" s="90">
        <v>10422532.770000001</v>
      </c>
      <c r="D22" s="90">
        <v>60026329.109999992</v>
      </c>
      <c r="E22" s="90">
        <v>13135256.140000002</v>
      </c>
      <c r="F22" s="90">
        <v>8969411.4800000042</v>
      </c>
      <c r="G22" s="90">
        <f t="shared" si="4"/>
        <v>46891072.969999991</v>
      </c>
    </row>
    <row r="23" spans="1:7" x14ac:dyDescent="0.25">
      <c r="A23" s="54" t="s">
        <v>42</v>
      </c>
      <c r="B23" s="90">
        <v>33800768.490000002</v>
      </c>
      <c r="C23" s="90">
        <v>-4942226.0199999996</v>
      </c>
      <c r="D23" s="90">
        <v>28858542.469999999</v>
      </c>
      <c r="E23" s="90">
        <v>4886361.3100000015</v>
      </c>
      <c r="F23" s="90">
        <v>4643813.46</v>
      </c>
      <c r="G23" s="90">
        <f t="shared" si="4"/>
        <v>23972181.159999996</v>
      </c>
    </row>
    <row r="24" spans="1:7" x14ac:dyDescent="0.25">
      <c r="A24" s="54" t="s">
        <v>43</v>
      </c>
      <c r="B24" s="90">
        <v>121833571.58</v>
      </c>
      <c r="C24" s="90">
        <v>32349517.970000003</v>
      </c>
      <c r="D24" s="90">
        <v>154183089.55000007</v>
      </c>
      <c r="E24" s="90">
        <v>30676383.339999996</v>
      </c>
      <c r="F24" s="90">
        <v>28186515.829999998</v>
      </c>
      <c r="G24" s="90">
        <f t="shared" si="4"/>
        <v>123506706.21000007</v>
      </c>
    </row>
    <row r="25" spans="1:7" x14ac:dyDescent="0.25">
      <c r="A25" s="54" t="s">
        <v>44</v>
      </c>
      <c r="B25" s="90">
        <v>25125851.609999996</v>
      </c>
      <c r="C25" s="90">
        <v>19117301.539999999</v>
      </c>
      <c r="D25" s="90">
        <v>44243153.149999991</v>
      </c>
      <c r="E25" s="90">
        <v>7808519.5900000008</v>
      </c>
      <c r="F25" s="90">
        <v>7794623.8000000017</v>
      </c>
      <c r="G25" s="90">
        <f t="shared" si="4"/>
        <v>36434633.559999987</v>
      </c>
    </row>
    <row r="26" spans="1:7" x14ac:dyDescent="0.25">
      <c r="A26" s="54" t="s">
        <v>45</v>
      </c>
      <c r="B26" s="90">
        <v>1837946</v>
      </c>
      <c r="C26" s="90">
        <v>18206098.100000001</v>
      </c>
      <c r="D26" s="90">
        <v>20044044.100000001</v>
      </c>
      <c r="E26" s="90">
        <v>50008.02</v>
      </c>
      <c r="F26" s="90">
        <v>50008.02</v>
      </c>
      <c r="G26" s="90">
        <f t="shared" si="4"/>
        <v>19994036.080000002</v>
      </c>
    </row>
    <row r="27" spans="1:7" x14ac:dyDescent="0.25">
      <c r="A27" s="54" t="s">
        <v>46</v>
      </c>
      <c r="B27" s="90">
        <v>33783681.630000003</v>
      </c>
      <c r="C27" s="90">
        <v>1671519.51</v>
      </c>
      <c r="D27" s="90">
        <v>35455201.139999993</v>
      </c>
      <c r="E27" s="90">
        <v>5349385.08</v>
      </c>
      <c r="F27" s="90">
        <v>4815577.2699999996</v>
      </c>
      <c r="G27" s="90">
        <f t="shared" si="4"/>
        <v>30105816.059999995</v>
      </c>
    </row>
    <row r="28" spans="1:7" x14ac:dyDescent="0.25">
      <c r="A28" s="53" t="s">
        <v>47</v>
      </c>
      <c r="B28" s="89">
        <f t="shared" ref="B28:G28" si="5">SUM(B29:B37)</f>
        <v>1243699347.7</v>
      </c>
      <c r="C28" s="89">
        <f t="shared" si="5"/>
        <v>495255760.62999982</v>
      </c>
      <c r="D28" s="89">
        <f t="shared" si="5"/>
        <v>1738955108.3300002</v>
      </c>
      <c r="E28" s="89">
        <f t="shared" si="5"/>
        <v>606741493.73999989</v>
      </c>
      <c r="F28" s="89">
        <f t="shared" si="5"/>
        <v>591121835.23000002</v>
      </c>
      <c r="G28" s="89">
        <f t="shared" si="5"/>
        <v>1132213614.5900002</v>
      </c>
    </row>
    <row r="29" spans="1:7" x14ac:dyDescent="0.25">
      <c r="A29" s="54" t="s">
        <v>48</v>
      </c>
      <c r="B29" s="90">
        <v>213794787.74000001</v>
      </c>
      <c r="C29" s="90">
        <v>15503741.610000001</v>
      </c>
      <c r="D29" s="90">
        <v>229298529.34999999</v>
      </c>
      <c r="E29" s="90">
        <v>136258241.50999996</v>
      </c>
      <c r="F29" s="90">
        <v>130571728.15000002</v>
      </c>
      <c r="G29" s="90">
        <f>D29-E29</f>
        <v>93040287.840000033</v>
      </c>
    </row>
    <row r="30" spans="1:7" x14ac:dyDescent="0.25">
      <c r="A30" s="54" t="s">
        <v>49</v>
      </c>
      <c r="B30" s="90">
        <v>122546691.42999998</v>
      </c>
      <c r="C30" s="90">
        <v>34591066.880000003</v>
      </c>
      <c r="D30" s="90">
        <v>157137758.31</v>
      </c>
      <c r="E30" s="90">
        <v>64033307.280000009</v>
      </c>
      <c r="F30" s="90">
        <v>63843946.370000012</v>
      </c>
      <c r="G30" s="90">
        <f t="shared" ref="G30:G37" si="6">D30-E30</f>
        <v>93104451.030000001</v>
      </c>
    </row>
    <row r="31" spans="1:7" x14ac:dyDescent="0.25">
      <c r="A31" s="54" t="s">
        <v>50</v>
      </c>
      <c r="B31" s="90">
        <v>207887337.06999996</v>
      </c>
      <c r="C31" s="90">
        <v>42112885.629999995</v>
      </c>
      <c r="D31" s="90">
        <v>250000222.70000002</v>
      </c>
      <c r="E31" s="90">
        <v>59399428.789999999</v>
      </c>
      <c r="F31" s="90">
        <v>57492251.509999998</v>
      </c>
      <c r="G31" s="90">
        <f t="shared" si="6"/>
        <v>190600793.91000003</v>
      </c>
    </row>
    <row r="32" spans="1:7" x14ac:dyDescent="0.25">
      <c r="A32" s="54" t="s">
        <v>51</v>
      </c>
      <c r="B32" s="90">
        <v>59089463</v>
      </c>
      <c r="C32" s="90">
        <v>6890493.5999999996</v>
      </c>
      <c r="D32" s="90">
        <v>65979956.600000001</v>
      </c>
      <c r="E32" s="90">
        <v>53882050.810000002</v>
      </c>
      <c r="F32" s="90">
        <v>52677179.450000003</v>
      </c>
      <c r="G32" s="90">
        <f t="shared" si="6"/>
        <v>12097905.789999999</v>
      </c>
    </row>
    <row r="33" spans="1:7" ht="14.65" customHeight="1" x14ac:dyDescent="0.25">
      <c r="A33" s="54" t="s">
        <v>52</v>
      </c>
      <c r="B33" s="90">
        <v>281953848.74000001</v>
      </c>
      <c r="C33" s="90">
        <v>400561583.84999979</v>
      </c>
      <c r="D33" s="90">
        <v>682515432.58999991</v>
      </c>
      <c r="E33" s="90">
        <v>163150557.03999999</v>
      </c>
      <c r="F33" s="90">
        <v>159012663.00999999</v>
      </c>
      <c r="G33" s="90">
        <f t="shared" si="6"/>
        <v>519364875.54999995</v>
      </c>
    </row>
    <row r="34" spans="1:7" ht="14.65" customHeight="1" x14ac:dyDescent="0.25">
      <c r="A34" s="54" t="s">
        <v>53</v>
      </c>
      <c r="B34" s="90">
        <v>135228707.05000001</v>
      </c>
      <c r="C34" s="90">
        <v>-3955149.6399999997</v>
      </c>
      <c r="D34" s="90">
        <v>131273557.41</v>
      </c>
      <c r="E34" s="90">
        <v>57114196.440000013</v>
      </c>
      <c r="F34" s="90">
        <v>55939183.980000019</v>
      </c>
      <c r="G34" s="90">
        <f t="shared" si="6"/>
        <v>74159360.969999984</v>
      </c>
    </row>
    <row r="35" spans="1:7" ht="14.65" customHeight="1" x14ac:dyDescent="0.25">
      <c r="A35" s="54" t="s">
        <v>54</v>
      </c>
      <c r="B35" s="90">
        <v>6902825</v>
      </c>
      <c r="C35" s="90">
        <v>-605327.30000000005</v>
      </c>
      <c r="D35" s="90">
        <v>6297497.6999999993</v>
      </c>
      <c r="E35" s="90">
        <v>843694.66</v>
      </c>
      <c r="F35" s="90">
        <v>827222.44000000006</v>
      </c>
      <c r="G35" s="90">
        <f t="shared" si="6"/>
        <v>5453803.0399999991</v>
      </c>
    </row>
    <row r="36" spans="1:7" ht="14.65" customHeight="1" x14ac:dyDescent="0.25">
      <c r="A36" s="54" t="s">
        <v>55</v>
      </c>
      <c r="B36" s="90">
        <v>102468352.14999999</v>
      </c>
      <c r="C36" s="90">
        <v>4232780.1099999994</v>
      </c>
      <c r="D36" s="90">
        <v>106701132.25999998</v>
      </c>
      <c r="E36" s="90">
        <v>28459065.170000006</v>
      </c>
      <c r="F36" s="90">
        <v>27616198.870000001</v>
      </c>
      <c r="G36" s="90">
        <f t="shared" si="6"/>
        <v>78242067.089999974</v>
      </c>
    </row>
    <row r="37" spans="1:7" ht="14.65" customHeight="1" x14ac:dyDescent="0.25">
      <c r="A37" s="54" t="s">
        <v>56</v>
      </c>
      <c r="B37" s="90">
        <v>113827335.52</v>
      </c>
      <c r="C37" s="90">
        <v>-4076314.11</v>
      </c>
      <c r="D37" s="90">
        <v>109751021.41000001</v>
      </c>
      <c r="E37" s="90">
        <v>43600952.039999999</v>
      </c>
      <c r="F37" s="90">
        <v>43141461.450000003</v>
      </c>
      <c r="G37" s="90">
        <f t="shared" si="6"/>
        <v>66150069.370000012</v>
      </c>
    </row>
    <row r="38" spans="1:7" x14ac:dyDescent="0.25">
      <c r="A38" s="53" t="s">
        <v>57</v>
      </c>
      <c r="B38" s="89">
        <f t="shared" ref="B38:G38" si="7">SUM(B39:B47)</f>
        <v>1296706830.2199998</v>
      </c>
      <c r="C38" s="89">
        <f t="shared" si="7"/>
        <v>215844661.49000001</v>
      </c>
      <c r="D38" s="89">
        <f t="shared" si="7"/>
        <v>1512551491.71</v>
      </c>
      <c r="E38" s="89">
        <f t="shared" si="7"/>
        <v>693763221.05000019</v>
      </c>
      <c r="F38" s="89">
        <f t="shared" si="7"/>
        <v>629532523.67000008</v>
      </c>
      <c r="G38" s="89">
        <f t="shared" si="7"/>
        <v>818788270.65999997</v>
      </c>
    </row>
    <row r="39" spans="1:7" x14ac:dyDescent="0.25">
      <c r="A39" s="54" t="s">
        <v>58</v>
      </c>
      <c r="B39" s="90">
        <v>815150204.06999993</v>
      </c>
      <c r="C39" s="90">
        <v>100001528.75999999</v>
      </c>
      <c r="D39" s="90">
        <v>915151732.83000004</v>
      </c>
      <c r="E39" s="90">
        <v>486392529.88000005</v>
      </c>
      <c r="F39" s="90">
        <v>428468617.73000002</v>
      </c>
      <c r="G39" s="90">
        <f>D39-E39</f>
        <v>428759202.94999999</v>
      </c>
    </row>
    <row r="40" spans="1:7" x14ac:dyDescent="0.25">
      <c r="A40" s="54" t="s">
        <v>59</v>
      </c>
      <c r="B40" s="90">
        <v>72497582</v>
      </c>
      <c r="C40" s="90">
        <v>11851576.300000001</v>
      </c>
      <c r="D40" s="90">
        <v>84349158.299999997</v>
      </c>
      <c r="E40" s="90">
        <v>30403078.789999999</v>
      </c>
      <c r="F40" s="90">
        <v>28940094.789999999</v>
      </c>
      <c r="G40" s="90">
        <f t="shared" ref="G40:G47" si="8">D40-E40</f>
        <v>53946079.509999998</v>
      </c>
    </row>
    <row r="41" spans="1:7" x14ac:dyDescent="0.25">
      <c r="A41" s="54" t="s">
        <v>60</v>
      </c>
      <c r="B41" s="90">
        <v>92300240</v>
      </c>
      <c r="C41" s="90">
        <v>46956281.32</v>
      </c>
      <c r="D41" s="90">
        <v>139256521.31999999</v>
      </c>
      <c r="E41" s="90">
        <v>30016524.34</v>
      </c>
      <c r="F41" s="90">
        <v>29561486.119999997</v>
      </c>
      <c r="G41" s="90">
        <f t="shared" si="8"/>
        <v>109239996.97999999</v>
      </c>
    </row>
    <row r="42" spans="1:7" x14ac:dyDescent="0.25">
      <c r="A42" s="54" t="s">
        <v>61</v>
      </c>
      <c r="B42" s="90">
        <v>234892941.84999999</v>
      </c>
      <c r="C42" s="90">
        <v>57035275.109999999</v>
      </c>
      <c r="D42" s="90">
        <v>291928216.96000004</v>
      </c>
      <c r="E42" s="90">
        <v>67192968.879999995</v>
      </c>
      <c r="F42" s="90">
        <v>62804205.86999999</v>
      </c>
      <c r="G42" s="90">
        <f t="shared" si="8"/>
        <v>224735248.08000004</v>
      </c>
    </row>
    <row r="43" spans="1:7" x14ac:dyDescent="0.25">
      <c r="A43" s="54" t="s">
        <v>62</v>
      </c>
      <c r="B43" s="90">
        <v>1615862.3</v>
      </c>
      <c r="C43" s="90">
        <v>0</v>
      </c>
      <c r="D43" s="90">
        <v>1615862.3</v>
      </c>
      <c r="E43" s="90">
        <v>531850.19999999995</v>
      </c>
      <c r="F43" s="90">
        <v>531850.19999999995</v>
      </c>
      <c r="G43" s="90">
        <f t="shared" si="8"/>
        <v>1084012.1000000001</v>
      </c>
    </row>
    <row r="44" spans="1:7" x14ac:dyDescent="0.25">
      <c r="A44" s="54" t="s">
        <v>63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f t="shared" si="8"/>
        <v>0</v>
      </c>
    </row>
    <row r="45" spans="1:7" x14ac:dyDescent="0.25">
      <c r="A45" s="54" t="s">
        <v>64</v>
      </c>
      <c r="B45" s="90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si="8"/>
        <v>0</v>
      </c>
    </row>
    <row r="46" spans="1:7" x14ac:dyDescent="0.25">
      <c r="A46" s="54" t="s">
        <v>65</v>
      </c>
      <c r="B46" s="90">
        <v>80000000</v>
      </c>
      <c r="C46" s="90">
        <v>0</v>
      </c>
      <c r="D46" s="90">
        <v>80000000</v>
      </c>
      <c r="E46" s="90">
        <v>79105396</v>
      </c>
      <c r="F46" s="90">
        <v>79105396</v>
      </c>
      <c r="G46" s="90">
        <f t="shared" si="8"/>
        <v>894604</v>
      </c>
    </row>
    <row r="47" spans="1:7" x14ac:dyDescent="0.25">
      <c r="A47" s="54" t="s">
        <v>66</v>
      </c>
      <c r="B47" s="90">
        <v>250000</v>
      </c>
      <c r="C47" s="90">
        <v>0</v>
      </c>
      <c r="D47" s="90">
        <v>250000</v>
      </c>
      <c r="E47" s="90">
        <v>120872.96000000001</v>
      </c>
      <c r="F47" s="90">
        <v>120872.96000000001</v>
      </c>
      <c r="G47" s="90">
        <f t="shared" si="8"/>
        <v>129127.03999999999</v>
      </c>
    </row>
    <row r="48" spans="1:7" x14ac:dyDescent="0.25">
      <c r="A48" s="53" t="s">
        <v>67</v>
      </c>
      <c r="B48" s="89">
        <f t="shared" ref="B48:G48" si="9">SUM(B49:B57)</f>
        <v>263576253.01999998</v>
      </c>
      <c r="C48" s="89">
        <f t="shared" si="9"/>
        <v>61554614.469999991</v>
      </c>
      <c r="D48" s="89">
        <f t="shared" si="9"/>
        <v>325130867.49000001</v>
      </c>
      <c r="E48" s="89">
        <f t="shared" si="9"/>
        <v>177457196.33000001</v>
      </c>
      <c r="F48" s="89">
        <f t="shared" si="9"/>
        <v>177443548.22999999</v>
      </c>
      <c r="G48" s="89">
        <f t="shared" si="9"/>
        <v>147673671.16</v>
      </c>
    </row>
    <row r="49" spans="1:7" x14ac:dyDescent="0.25">
      <c r="A49" s="54" t="s">
        <v>68</v>
      </c>
      <c r="B49" s="90">
        <v>56210263.619999997</v>
      </c>
      <c r="C49" s="90">
        <v>11276490.979999989</v>
      </c>
      <c r="D49" s="90">
        <v>67486754.599999979</v>
      </c>
      <c r="E49" s="90">
        <v>8839993.1399999987</v>
      </c>
      <c r="F49" s="90">
        <v>8839993.1399999987</v>
      </c>
      <c r="G49" s="90">
        <f>D49-E49</f>
        <v>58646761.459999979</v>
      </c>
    </row>
    <row r="50" spans="1:7" x14ac:dyDescent="0.25">
      <c r="A50" s="54" t="s">
        <v>69</v>
      </c>
      <c r="B50" s="90">
        <v>4394934.37</v>
      </c>
      <c r="C50" s="90">
        <v>764409.53</v>
      </c>
      <c r="D50" s="90">
        <v>5159343.9000000004</v>
      </c>
      <c r="E50" s="90">
        <v>1024207.68</v>
      </c>
      <c r="F50" s="90">
        <v>1010559.5800000001</v>
      </c>
      <c r="G50" s="90">
        <f t="shared" ref="G50:G57" si="10">D50-E50</f>
        <v>4135136.22</v>
      </c>
    </row>
    <row r="51" spans="1:7" x14ac:dyDescent="0.25">
      <c r="A51" s="54" t="s">
        <v>70</v>
      </c>
      <c r="B51" s="90">
        <v>8547869.5999999996</v>
      </c>
      <c r="C51" s="90">
        <v>6173255.5800000001</v>
      </c>
      <c r="D51" s="90">
        <v>14721125.18</v>
      </c>
      <c r="E51" s="90">
        <v>1595065.6900000002</v>
      </c>
      <c r="F51" s="90">
        <v>1595065.6900000002</v>
      </c>
      <c r="G51" s="90">
        <f t="shared" si="10"/>
        <v>13126059.49</v>
      </c>
    </row>
    <row r="52" spans="1:7" x14ac:dyDescent="0.25">
      <c r="A52" s="54" t="s">
        <v>71</v>
      </c>
      <c r="B52" s="90">
        <v>7559563.8600000003</v>
      </c>
      <c r="C52" s="90">
        <v>5341881.51</v>
      </c>
      <c r="D52" s="90">
        <v>12901445.370000001</v>
      </c>
      <c r="E52" s="90">
        <v>997020</v>
      </c>
      <c r="F52" s="90">
        <v>997020</v>
      </c>
      <c r="G52" s="90">
        <f t="shared" si="10"/>
        <v>11904425.370000001</v>
      </c>
    </row>
    <row r="53" spans="1:7" x14ac:dyDescent="0.25">
      <c r="A53" s="54" t="s">
        <v>72</v>
      </c>
      <c r="B53" s="90">
        <v>8888970</v>
      </c>
      <c r="C53" s="90">
        <v>5949399.2000000002</v>
      </c>
      <c r="D53" s="90">
        <v>14838369.199999999</v>
      </c>
      <c r="E53" s="90">
        <v>0</v>
      </c>
      <c r="F53" s="90">
        <v>0</v>
      </c>
      <c r="G53" s="90">
        <f t="shared" si="10"/>
        <v>14838369.199999999</v>
      </c>
    </row>
    <row r="54" spans="1:7" x14ac:dyDescent="0.25">
      <c r="A54" s="54" t="s">
        <v>73</v>
      </c>
      <c r="B54" s="90">
        <v>30175474.140000004</v>
      </c>
      <c r="C54" s="90">
        <v>25271931.43</v>
      </c>
      <c r="D54" s="90">
        <v>55447405.570000015</v>
      </c>
      <c r="E54" s="90">
        <v>16880442.420000002</v>
      </c>
      <c r="F54" s="90">
        <v>16880442.420000002</v>
      </c>
      <c r="G54" s="90">
        <f t="shared" si="10"/>
        <v>38566963.150000013</v>
      </c>
    </row>
    <row r="55" spans="1:7" x14ac:dyDescent="0.25">
      <c r="A55" s="54" t="s">
        <v>74</v>
      </c>
      <c r="B55" s="90">
        <v>0</v>
      </c>
      <c r="C55" s="90">
        <v>0</v>
      </c>
      <c r="D55" s="90">
        <v>0</v>
      </c>
      <c r="E55" s="90">
        <v>0</v>
      </c>
      <c r="F55" s="90">
        <v>0</v>
      </c>
      <c r="G55" s="90">
        <f t="shared" si="10"/>
        <v>0</v>
      </c>
    </row>
    <row r="56" spans="1:7" x14ac:dyDescent="0.25">
      <c r="A56" s="54" t="s">
        <v>75</v>
      </c>
      <c r="B56" s="90">
        <v>142239000</v>
      </c>
      <c r="C56" s="90">
        <v>0</v>
      </c>
      <c r="D56" s="90">
        <v>142239000</v>
      </c>
      <c r="E56" s="90">
        <v>142239000</v>
      </c>
      <c r="F56" s="90">
        <v>142239000</v>
      </c>
      <c r="G56" s="90">
        <f t="shared" si="10"/>
        <v>0</v>
      </c>
    </row>
    <row r="57" spans="1:7" x14ac:dyDescent="0.25">
      <c r="A57" s="54" t="s">
        <v>76</v>
      </c>
      <c r="B57" s="90">
        <v>5560177.4299999997</v>
      </c>
      <c r="C57" s="90">
        <v>6777246.2400000002</v>
      </c>
      <c r="D57" s="90">
        <v>12337423.67</v>
      </c>
      <c r="E57" s="90">
        <v>5881467.4000000004</v>
      </c>
      <c r="F57" s="90">
        <v>5881467.4000000004</v>
      </c>
      <c r="G57" s="90">
        <f t="shared" si="10"/>
        <v>6455956.2699999996</v>
      </c>
    </row>
    <row r="58" spans="1:7" x14ac:dyDescent="0.25">
      <c r="A58" s="53" t="s">
        <v>77</v>
      </c>
      <c r="B58" s="89">
        <f t="shared" ref="B58:G58" si="11">SUM(B59:B61)</f>
        <v>62085112.489999995</v>
      </c>
      <c r="C58" s="89">
        <f t="shared" si="11"/>
        <v>1816697052.1500006</v>
      </c>
      <c r="D58" s="89">
        <f t="shared" si="11"/>
        <v>1878782164.6400003</v>
      </c>
      <c r="E58" s="89">
        <f t="shared" si="11"/>
        <v>582820943.35999978</v>
      </c>
      <c r="F58" s="89">
        <f t="shared" si="11"/>
        <v>574168500.11999989</v>
      </c>
      <c r="G58" s="89">
        <f t="shared" si="11"/>
        <v>1295961221.2800007</v>
      </c>
    </row>
    <row r="59" spans="1:7" x14ac:dyDescent="0.25">
      <c r="A59" s="54" t="s">
        <v>78</v>
      </c>
      <c r="B59" s="90">
        <v>54542281.239999995</v>
      </c>
      <c r="C59" s="90">
        <v>950987262.11000037</v>
      </c>
      <c r="D59" s="90">
        <v>1005529543.3500004</v>
      </c>
      <c r="E59" s="90">
        <v>300514282.43999988</v>
      </c>
      <c r="F59" s="90">
        <v>295427627.65999991</v>
      </c>
      <c r="G59" s="90">
        <f>D59-E59</f>
        <v>705015260.91000056</v>
      </c>
    </row>
    <row r="60" spans="1:7" x14ac:dyDescent="0.25">
      <c r="A60" s="54" t="s">
        <v>79</v>
      </c>
      <c r="B60" s="90">
        <v>7542831.25</v>
      </c>
      <c r="C60" s="90">
        <v>865709790.04000008</v>
      </c>
      <c r="D60" s="90">
        <v>873252621.29000008</v>
      </c>
      <c r="E60" s="90">
        <v>282306660.9199999</v>
      </c>
      <c r="F60" s="90">
        <v>278740872.45999992</v>
      </c>
      <c r="G60" s="90">
        <f t="shared" ref="G60:G61" si="12">D60-E60</f>
        <v>590945960.37000012</v>
      </c>
    </row>
    <row r="61" spans="1:7" x14ac:dyDescent="0.25">
      <c r="A61" s="54" t="s">
        <v>80</v>
      </c>
      <c r="B61" s="90">
        <v>0</v>
      </c>
      <c r="C61" s="90">
        <v>0</v>
      </c>
      <c r="D61" s="90">
        <v>0</v>
      </c>
      <c r="E61" s="90">
        <v>0</v>
      </c>
      <c r="F61" s="90">
        <v>0</v>
      </c>
      <c r="G61" s="90">
        <f t="shared" si="12"/>
        <v>0</v>
      </c>
    </row>
    <row r="62" spans="1:7" x14ac:dyDescent="0.25">
      <c r="A62" s="53" t="s">
        <v>81</v>
      </c>
      <c r="B62" s="89">
        <f t="shared" ref="B62:G62" si="13">SUM(B63:B67,B69:B70)</f>
        <v>230000000</v>
      </c>
      <c r="C62" s="89">
        <f t="shared" si="13"/>
        <v>-202886801.66</v>
      </c>
      <c r="D62" s="89">
        <f t="shared" si="13"/>
        <v>27113198.34</v>
      </c>
      <c r="E62" s="89">
        <f t="shared" si="13"/>
        <v>0</v>
      </c>
      <c r="F62" s="89">
        <f t="shared" si="13"/>
        <v>0</v>
      </c>
      <c r="G62" s="89">
        <f t="shared" si="13"/>
        <v>27113198.34</v>
      </c>
    </row>
    <row r="63" spans="1:7" x14ac:dyDescent="0.25">
      <c r="A63" s="54" t="s">
        <v>82</v>
      </c>
      <c r="B63" s="90">
        <v>0</v>
      </c>
      <c r="C63" s="90">
        <v>0</v>
      </c>
      <c r="D63" s="90">
        <v>0</v>
      </c>
      <c r="E63" s="90">
        <v>0</v>
      </c>
      <c r="F63" s="90">
        <v>0</v>
      </c>
      <c r="G63" s="90">
        <f>D63-E63</f>
        <v>0</v>
      </c>
    </row>
    <row r="64" spans="1:7" x14ac:dyDescent="0.25">
      <c r="A64" s="54" t="s">
        <v>83</v>
      </c>
      <c r="B64" s="90">
        <v>0</v>
      </c>
      <c r="C64" s="90">
        <v>0</v>
      </c>
      <c r="D64" s="90">
        <v>0</v>
      </c>
      <c r="E64" s="90">
        <v>0</v>
      </c>
      <c r="F64" s="90">
        <v>0</v>
      </c>
      <c r="G64" s="90">
        <f t="shared" ref="G64:G70" si="14">D64-E64</f>
        <v>0</v>
      </c>
    </row>
    <row r="65" spans="1:7" x14ac:dyDescent="0.25">
      <c r="A65" s="54" t="s">
        <v>84</v>
      </c>
      <c r="B65" s="90">
        <v>0</v>
      </c>
      <c r="C65" s="90">
        <v>0</v>
      </c>
      <c r="D65" s="90">
        <v>0</v>
      </c>
      <c r="E65" s="90">
        <v>0</v>
      </c>
      <c r="F65" s="90">
        <v>0</v>
      </c>
      <c r="G65" s="90">
        <f t="shared" si="14"/>
        <v>0</v>
      </c>
    </row>
    <row r="66" spans="1:7" x14ac:dyDescent="0.25">
      <c r="A66" s="54" t="s">
        <v>85</v>
      </c>
      <c r="B66" s="90">
        <v>0</v>
      </c>
      <c r="C66" s="90">
        <v>0</v>
      </c>
      <c r="D66" s="90">
        <v>0</v>
      </c>
      <c r="E66" s="90">
        <v>0</v>
      </c>
      <c r="F66" s="90">
        <v>0</v>
      </c>
      <c r="G66" s="90">
        <f t="shared" si="14"/>
        <v>0</v>
      </c>
    </row>
    <row r="67" spans="1:7" x14ac:dyDescent="0.25">
      <c r="A67" s="54" t="s">
        <v>86</v>
      </c>
      <c r="B67" s="90">
        <v>0</v>
      </c>
      <c r="C67" s="90">
        <v>0</v>
      </c>
      <c r="D67" s="90">
        <v>0</v>
      </c>
      <c r="E67" s="90">
        <v>0</v>
      </c>
      <c r="F67" s="90">
        <v>0</v>
      </c>
      <c r="G67" s="90">
        <f t="shared" si="14"/>
        <v>0</v>
      </c>
    </row>
    <row r="68" spans="1:7" x14ac:dyDescent="0.25">
      <c r="A68" s="54" t="s">
        <v>87</v>
      </c>
      <c r="B68" s="90">
        <v>0</v>
      </c>
      <c r="C68" s="90">
        <v>0</v>
      </c>
      <c r="D68" s="90">
        <v>0</v>
      </c>
      <c r="E68" s="90">
        <v>0</v>
      </c>
      <c r="F68" s="90">
        <v>0</v>
      </c>
      <c r="G68" s="90">
        <f t="shared" si="14"/>
        <v>0</v>
      </c>
    </row>
    <row r="69" spans="1:7" x14ac:dyDescent="0.25">
      <c r="A69" s="54" t="s">
        <v>88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f t="shared" si="14"/>
        <v>0</v>
      </c>
    </row>
    <row r="70" spans="1:7" x14ac:dyDescent="0.25">
      <c r="A70" s="54" t="s">
        <v>89</v>
      </c>
      <c r="B70" s="90">
        <v>230000000</v>
      </c>
      <c r="C70" s="90">
        <v>-202886801.66</v>
      </c>
      <c r="D70" s="90">
        <v>27113198.34</v>
      </c>
      <c r="E70" s="90">
        <v>0</v>
      </c>
      <c r="F70" s="90">
        <v>0</v>
      </c>
      <c r="G70" s="90">
        <f t="shared" si="14"/>
        <v>27113198.34</v>
      </c>
    </row>
    <row r="71" spans="1:7" x14ac:dyDescent="0.25">
      <c r="A71" s="53" t="s">
        <v>90</v>
      </c>
      <c r="B71" s="89">
        <f t="shared" ref="B71:G71" si="15">SUM(B72:B74)</f>
        <v>0</v>
      </c>
      <c r="C71" s="89">
        <f t="shared" si="15"/>
        <v>0</v>
      </c>
      <c r="D71" s="89">
        <f t="shared" si="15"/>
        <v>0</v>
      </c>
      <c r="E71" s="89">
        <f t="shared" si="15"/>
        <v>0</v>
      </c>
      <c r="F71" s="89">
        <f t="shared" si="15"/>
        <v>0</v>
      </c>
      <c r="G71" s="89">
        <f t="shared" si="15"/>
        <v>0</v>
      </c>
    </row>
    <row r="72" spans="1:7" x14ac:dyDescent="0.25">
      <c r="A72" s="54" t="s">
        <v>91</v>
      </c>
      <c r="B72" s="90">
        <v>0</v>
      </c>
      <c r="C72" s="90">
        <v>0</v>
      </c>
      <c r="D72" s="90">
        <v>0</v>
      </c>
      <c r="E72" s="90">
        <v>0</v>
      </c>
      <c r="F72" s="90">
        <v>0</v>
      </c>
      <c r="G72" s="90">
        <f>D72-E72</f>
        <v>0</v>
      </c>
    </row>
    <row r="73" spans="1:7" x14ac:dyDescent="0.25">
      <c r="A73" s="54" t="s">
        <v>92</v>
      </c>
      <c r="B73" s="90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ref="G73:G74" si="16">D73-E73</f>
        <v>0</v>
      </c>
    </row>
    <row r="74" spans="1:7" x14ac:dyDescent="0.25">
      <c r="A74" s="54" t="s">
        <v>93</v>
      </c>
      <c r="B74" s="90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16"/>
        <v>0</v>
      </c>
    </row>
    <row r="75" spans="1:7" x14ac:dyDescent="0.25">
      <c r="A75" s="53" t="s">
        <v>94</v>
      </c>
      <c r="B75" s="89">
        <f t="shared" ref="B75:G75" si="17">SUM(B76:B82)</f>
        <v>0</v>
      </c>
      <c r="C75" s="89">
        <f t="shared" si="17"/>
        <v>0</v>
      </c>
      <c r="D75" s="89">
        <f t="shared" si="17"/>
        <v>0</v>
      </c>
      <c r="E75" s="89">
        <f t="shared" si="17"/>
        <v>0</v>
      </c>
      <c r="F75" s="89">
        <f t="shared" si="17"/>
        <v>0</v>
      </c>
      <c r="G75" s="89">
        <f t="shared" si="17"/>
        <v>0</v>
      </c>
    </row>
    <row r="76" spans="1:7" x14ac:dyDescent="0.25">
      <c r="A76" s="54" t="s">
        <v>95</v>
      </c>
      <c r="B76" s="90">
        <v>0</v>
      </c>
      <c r="C76" s="90">
        <v>0</v>
      </c>
      <c r="D76" s="90">
        <v>0</v>
      </c>
      <c r="E76" s="90">
        <v>0</v>
      </c>
      <c r="F76" s="90">
        <v>0</v>
      </c>
      <c r="G76" s="90">
        <f>D76-E76</f>
        <v>0</v>
      </c>
    </row>
    <row r="77" spans="1:7" x14ac:dyDescent="0.25">
      <c r="A77" s="54" t="s">
        <v>96</v>
      </c>
      <c r="B77" s="90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ref="G77:G82" si="18">D77-E77</f>
        <v>0</v>
      </c>
    </row>
    <row r="78" spans="1:7" x14ac:dyDescent="0.25">
      <c r="A78" s="54" t="s">
        <v>97</v>
      </c>
      <c r="B78" s="90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18"/>
        <v>0</v>
      </c>
    </row>
    <row r="79" spans="1:7" x14ac:dyDescent="0.25">
      <c r="A79" s="54" t="s">
        <v>98</v>
      </c>
      <c r="B79" s="90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18"/>
        <v>0</v>
      </c>
    </row>
    <row r="80" spans="1:7" x14ac:dyDescent="0.25">
      <c r="A80" s="54" t="s">
        <v>99</v>
      </c>
      <c r="B80" s="90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18"/>
        <v>0</v>
      </c>
    </row>
    <row r="81" spans="1:7" x14ac:dyDescent="0.25">
      <c r="A81" s="54" t="s">
        <v>100</v>
      </c>
      <c r="B81" s="90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18"/>
        <v>0</v>
      </c>
    </row>
    <row r="82" spans="1:7" x14ac:dyDescent="0.25">
      <c r="A82" s="54" t="s">
        <v>101</v>
      </c>
      <c r="B82" s="90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18"/>
        <v>0</v>
      </c>
    </row>
    <row r="83" spans="1:7" x14ac:dyDescent="0.25">
      <c r="A83" s="55"/>
      <c r="B83" s="90"/>
      <c r="C83" s="90"/>
      <c r="D83" s="90"/>
      <c r="E83" s="90"/>
      <c r="F83" s="90"/>
      <c r="G83" s="90"/>
    </row>
    <row r="84" spans="1:7" x14ac:dyDescent="0.25">
      <c r="A84" s="9" t="s">
        <v>102</v>
      </c>
      <c r="B84" s="89">
        <f t="shared" ref="B84:G84" si="19">SUM(B85,B93,B103,B113,B123,B133,B137,B146,B150)</f>
        <v>2243235669.7500005</v>
      </c>
      <c r="C84" s="89">
        <f t="shared" si="19"/>
        <v>378273904.37999994</v>
      </c>
      <c r="D84" s="89">
        <f t="shared" si="19"/>
        <v>2621509574.1300001</v>
      </c>
      <c r="E84" s="89">
        <f t="shared" si="19"/>
        <v>913530816.52999997</v>
      </c>
      <c r="F84" s="89">
        <f t="shared" si="19"/>
        <v>824751728.83999991</v>
      </c>
      <c r="G84" s="89">
        <f t="shared" si="19"/>
        <v>1707978757.5999999</v>
      </c>
    </row>
    <row r="85" spans="1:7" x14ac:dyDescent="0.25">
      <c r="A85" s="53" t="s">
        <v>29</v>
      </c>
      <c r="B85" s="89">
        <f t="shared" ref="B85:G85" si="20">SUM(B86:B92)</f>
        <v>40312993.340000004</v>
      </c>
      <c r="C85" s="89">
        <f t="shared" si="20"/>
        <v>361425972.37999994</v>
      </c>
      <c r="D85" s="89">
        <f t="shared" si="20"/>
        <v>401738965.71999991</v>
      </c>
      <c r="E85" s="89">
        <f t="shared" si="20"/>
        <v>98374633.440000027</v>
      </c>
      <c r="F85" s="89">
        <f t="shared" si="20"/>
        <v>30401128.999999996</v>
      </c>
      <c r="G85" s="89">
        <f t="shared" si="20"/>
        <v>303364332.27999985</v>
      </c>
    </row>
    <row r="86" spans="1:7" x14ac:dyDescent="0.25">
      <c r="A86" s="54" t="s">
        <v>30</v>
      </c>
      <c r="B86" s="90">
        <v>0</v>
      </c>
      <c r="C86" s="90">
        <v>0</v>
      </c>
      <c r="D86" s="90">
        <v>0</v>
      </c>
      <c r="E86" s="90">
        <v>0</v>
      </c>
      <c r="F86" s="90">
        <v>0</v>
      </c>
      <c r="G86" s="90">
        <f>D86-E86</f>
        <v>0</v>
      </c>
    </row>
    <row r="87" spans="1:7" x14ac:dyDescent="0.25">
      <c r="A87" s="54" t="s">
        <v>31</v>
      </c>
      <c r="B87" s="90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ref="G87:G92" si="21">D87-E87</f>
        <v>0</v>
      </c>
    </row>
    <row r="88" spans="1:7" x14ac:dyDescent="0.25">
      <c r="A88" s="54" t="s">
        <v>32</v>
      </c>
      <c r="B88" s="90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21"/>
        <v>0</v>
      </c>
    </row>
    <row r="89" spans="1:7" x14ac:dyDescent="0.25">
      <c r="A89" s="54" t="s">
        <v>33</v>
      </c>
      <c r="B89" s="90">
        <v>12051868.800000001</v>
      </c>
      <c r="C89" s="90">
        <v>365184367.81999993</v>
      </c>
      <c r="D89" s="90">
        <v>377236236.61999989</v>
      </c>
      <c r="E89" s="90">
        <v>91616672.39000003</v>
      </c>
      <c r="F89" s="90">
        <v>23643167.949999996</v>
      </c>
      <c r="G89" s="90">
        <f t="shared" si="21"/>
        <v>285619564.22999984</v>
      </c>
    </row>
    <row r="90" spans="1:7" x14ac:dyDescent="0.25">
      <c r="A90" s="54" t="s">
        <v>34</v>
      </c>
      <c r="B90" s="90">
        <v>28261124.539999999</v>
      </c>
      <c r="C90" s="90">
        <v>-3758395.4400000004</v>
      </c>
      <c r="D90" s="90">
        <v>24502729.100000001</v>
      </c>
      <c r="E90" s="90">
        <v>6757961.0499999998</v>
      </c>
      <c r="F90" s="90">
        <v>6757961.0499999998</v>
      </c>
      <c r="G90" s="90">
        <f t="shared" si="21"/>
        <v>17744768.050000001</v>
      </c>
    </row>
    <row r="91" spans="1:7" x14ac:dyDescent="0.25">
      <c r="A91" s="54" t="s">
        <v>35</v>
      </c>
      <c r="B91" s="90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21"/>
        <v>0</v>
      </c>
    </row>
    <row r="92" spans="1:7" x14ac:dyDescent="0.25">
      <c r="A92" s="54" t="s">
        <v>36</v>
      </c>
      <c r="B92" s="90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21"/>
        <v>0</v>
      </c>
    </row>
    <row r="93" spans="1:7" x14ac:dyDescent="0.25">
      <c r="A93" s="53" t="s">
        <v>37</v>
      </c>
      <c r="B93" s="89">
        <f t="shared" ref="B93:G93" si="22">SUM(B94:B102)</f>
        <v>130535512.33</v>
      </c>
      <c r="C93" s="89">
        <f t="shared" si="22"/>
        <v>-25441938.890000001</v>
      </c>
      <c r="D93" s="89">
        <f t="shared" si="22"/>
        <v>105093573.44</v>
      </c>
      <c r="E93" s="89">
        <f t="shared" si="22"/>
        <v>36574955.710000001</v>
      </c>
      <c r="F93" s="89">
        <f t="shared" si="22"/>
        <v>35776005.710000001</v>
      </c>
      <c r="G93" s="89">
        <f t="shared" si="22"/>
        <v>68518617.730000004</v>
      </c>
    </row>
    <row r="94" spans="1:7" x14ac:dyDescent="0.25">
      <c r="A94" s="54" t="s">
        <v>38</v>
      </c>
      <c r="B94" s="90">
        <v>0</v>
      </c>
      <c r="C94" s="90">
        <v>0</v>
      </c>
      <c r="D94" s="90">
        <v>0</v>
      </c>
      <c r="E94" s="90">
        <v>0</v>
      </c>
      <c r="F94" s="90">
        <v>0</v>
      </c>
      <c r="G94" s="90">
        <f>D94-E94</f>
        <v>0</v>
      </c>
    </row>
    <row r="95" spans="1:7" x14ac:dyDescent="0.25">
      <c r="A95" s="54" t="s">
        <v>39</v>
      </c>
      <c r="B95" s="90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ref="G95:G102" si="23">D95-E95</f>
        <v>0</v>
      </c>
    </row>
    <row r="96" spans="1:7" x14ac:dyDescent="0.25">
      <c r="A96" s="54" t="s">
        <v>40</v>
      </c>
      <c r="B96" s="90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23"/>
        <v>0</v>
      </c>
    </row>
    <row r="97" spans="1:7" x14ac:dyDescent="0.25">
      <c r="A97" s="54" t="s">
        <v>41</v>
      </c>
      <c r="B97" s="90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23"/>
        <v>0</v>
      </c>
    </row>
    <row r="98" spans="1:7" x14ac:dyDescent="0.25">
      <c r="A98" s="56" t="s">
        <v>42</v>
      </c>
      <c r="B98" s="90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23"/>
        <v>0</v>
      </c>
    </row>
    <row r="99" spans="1:7" x14ac:dyDescent="0.25">
      <c r="A99" s="54" t="s">
        <v>43</v>
      </c>
      <c r="B99" s="90">
        <v>63663270</v>
      </c>
      <c r="C99" s="90">
        <v>10818580.5</v>
      </c>
      <c r="D99" s="90">
        <v>74481850.5</v>
      </c>
      <c r="E99" s="90">
        <v>35776005.710000001</v>
      </c>
      <c r="F99" s="90">
        <v>35776005.710000001</v>
      </c>
      <c r="G99" s="90">
        <f t="shared" si="23"/>
        <v>38705844.789999999</v>
      </c>
    </row>
    <row r="100" spans="1:7" x14ac:dyDescent="0.25">
      <c r="A100" s="54" t="s">
        <v>44</v>
      </c>
      <c r="B100" s="90">
        <v>44739627.640000001</v>
      </c>
      <c r="C100" s="90">
        <v>-14926854.699999999</v>
      </c>
      <c r="D100" s="90">
        <v>29812772.940000001</v>
      </c>
      <c r="E100" s="90">
        <v>0</v>
      </c>
      <c r="F100" s="90">
        <v>0</v>
      </c>
      <c r="G100" s="90">
        <f t="shared" si="23"/>
        <v>29812772.940000001</v>
      </c>
    </row>
    <row r="101" spans="1:7" x14ac:dyDescent="0.25">
      <c r="A101" s="54" t="s">
        <v>45</v>
      </c>
      <c r="B101" s="90">
        <v>22132614.690000001</v>
      </c>
      <c r="C101" s="90">
        <v>-21333664.690000001</v>
      </c>
      <c r="D101" s="90">
        <v>798950</v>
      </c>
      <c r="E101" s="90">
        <v>798950</v>
      </c>
      <c r="F101" s="90">
        <v>0</v>
      </c>
      <c r="G101" s="90">
        <f t="shared" si="23"/>
        <v>0</v>
      </c>
    </row>
    <row r="102" spans="1:7" x14ac:dyDescent="0.25">
      <c r="A102" s="54" t="s">
        <v>46</v>
      </c>
      <c r="B102" s="90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23"/>
        <v>0</v>
      </c>
    </row>
    <row r="103" spans="1:7" x14ac:dyDescent="0.25">
      <c r="A103" s="53" t="s">
        <v>47</v>
      </c>
      <c r="B103" s="89">
        <f t="shared" ref="B103:G103" si="24">SUM(B104:B112)</f>
        <v>657423843.70000005</v>
      </c>
      <c r="C103" s="89">
        <f t="shared" si="24"/>
        <v>-241287880.56999996</v>
      </c>
      <c r="D103" s="89">
        <f t="shared" si="24"/>
        <v>416135963.13000005</v>
      </c>
      <c r="E103" s="89">
        <f t="shared" si="24"/>
        <v>235508681.75</v>
      </c>
      <c r="F103" s="89">
        <f t="shared" si="24"/>
        <v>233945287.59999996</v>
      </c>
      <c r="G103" s="89">
        <f t="shared" si="24"/>
        <v>180627281.38000005</v>
      </c>
    </row>
    <row r="104" spans="1:7" x14ac:dyDescent="0.25">
      <c r="A104" s="54" t="s">
        <v>48</v>
      </c>
      <c r="B104" s="90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>D104-E104</f>
        <v>0</v>
      </c>
    </row>
    <row r="105" spans="1:7" x14ac:dyDescent="0.25">
      <c r="A105" s="54" t="s">
        <v>49</v>
      </c>
      <c r="B105" s="90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ref="G105:G112" si="25">D105-E105</f>
        <v>0</v>
      </c>
    </row>
    <row r="106" spans="1:7" x14ac:dyDescent="0.25">
      <c r="A106" s="54" t="s">
        <v>50</v>
      </c>
      <c r="B106" s="90">
        <v>0</v>
      </c>
      <c r="C106" s="90">
        <v>6965800</v>
      </c>
      <c r="D106" s="90">
        <v>6965800</v>
      </c>
      <c r="E106" s="90">
        <v>0</v>
      </c>
      <c r="F106" s="90">
        <v>0</v>
      </c>
      <c r="G106" s="90">
        <f t="shared" si="25"/>
        <v>6965800</v>
      </c>
    </row>
    <row r="107" spans="1:7" x14ac:dyDescent="0.25">
      <c r="A107" s="54" t="s">
        <v>51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25"/>
        <v>0</v>
      </c>
    </row>
    <row r="108" spans="1:7" x14ac:dyDescent="0.25">
      <c r="A108" s="54" t="s">
        <v>52</v>
      </c>
      <c r="B108" s="90">
        <v>656890162.70000005</v>
      </c>
      <c r="C108" s="90">
        <v>-248255715.56999996</v>
      </c>
      <c r="D108" s="90">
        <v>408634447.13000005</v>
      </c>
      <c r="E108" s="90">
        <v>235240823.75</v>
      </c>
      <c r="F108" s="90">
        <v>233811358.59999996</v>
      </c>
      <c r="G108" s="90">
        <f t="shared" si="25"/>
        <v>173393623.38000005</v>
      </c>
    </row>
    <row r="109" spans="1:7" x14ac:dyDescent="0.25">
      <c r="A109" s="54" t="s">
        <v>53</v>
      </c>
      <c r="B109" s="90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25"/>
        <v>0</v>
      </c>
    </row>
    <row r="110" spans="1:7" x14ac:dyDescent="0.25">
      <c r="A110" s="54" t="s">
        <v>54</v>
      </c>
      <c r="B110" s="90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25"/>
        <v>0</v>
      </c>
    </row>
    <row r="111" spans="1:7" x14ac:dyDescent="0.25">
      <c r="A111" s="54" t="s">
        <v>55</v>
      </c>
      <c r="B111" s="90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25"/>
        <v>0</v>
      </c>
    </row>
    <row r="112" spans="1:7" x14ac:dyDescent="0.25">
      <c r="A112" s="54" t="s">
        <v>56</v>
      </c>
      <c r="B112" s="90">
        <v>533681</v>
      </c>
      <c r="C112" s="90">
        <v>2035</v>
      </c>
      <c r="D112" s="90">
        <v>535716</v>
      </c>
      <c r="E112" s="90">
        <v>267858</v>
      </c>
      <c r="F112" s="90">
        <v>133929</v>
      </c>
      <c r="G112" s="90">
        <f t="shared" si="25"/>
        <v>267858</v>
      </c>
    </row>
    <row r="113" spans="1:7" x14ac:dyDescent="0.25">
      <c r="A113" s="53" t="s">
        <v>57</v>
      </c>
      <c r="B113" s="89">
        <f t="shared" ref="B113:G113" si="26">SUM(B114:B122)</f>
        <v>321042770.10000002</v>
      </c>
      <c r="C113" s="89">
        <f t="shared" si="26"/>
        <v>23146785.079999998</v>
      </c>
      <c r="D113" s="89">
        <f t="shared" si="26"/>
        <v>344189555.18000001</v>
      </c>
      <c r="E113" s="89">
        <f t="shared" si="26"/>
        <v>107290111.08999999</v>
      </c>
      <c r="F113" s="89">
        <f t="shared" si="26"/>
        <v>91877704.210000008</v>
      </c>
      <c r="G113" s="89">
        <f t="shared" si="26"/>
        <v>236899444.09000003</v>
      </c>
    </row>
    <row r="114" spans="1:7" x14ac:dyDescent="0.25">
      <c r="A114" s="54" t="s">
        <v>58</v>
      </c>
      <c r="B114" s="90">
        <v>177389836.68000001</v>
      </c>
      <c r="C114" s="90">
        <v>0</v>
      </c>
      <c r="D114" s="90">
        <v>177389836.68000001</v>
      </c>
      <c r="E114" s="90">
        <v>88104264.779999986</v>
      </c>
      <c r="F114" s="90">
        <v>72691857.900000006</v>
      </c>
      <c r="G114" s="90">
        <f>D114-E114</f>
        <v>89285571.900000021</v>
      </c>
    </row>
    <row r="115" spans="1:7" x14ac:dyDescent="0.25">
      <c r="A115" s="54" t="s">
        <v>59</v>
      </c>
      <c r="B115" s="90">
        <v>143652933.41999999</v>
      </c>
      <c r="C115" s="90">
        <v>21893155.079999998</v>
      </c>
      <c r="D115" s="90">
        <v>165546088.5</v>
      </c>
      <c r="E115" s="90">
        <v>18381980.109999999</v>
      </c>
      <c r="F115" s="90">
        <v>18381980.109999999</v>
      </c>
      <c r="G115" s="90">
        <f t="shared" ref="G115:G122" si="27">D115-E115</f>
        <v>147164108.38999999</v>
      </c>
    </row>
    <row r="116" spans="1:7" x14ac:dyDescent="0.25">
      <c r="A116" s="54" t="s">
        <v>60</v>
      </c>
      <c r="B116" s="90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27"/>
        <v>0</v>
      </c>
    </row>
    <row r="117" spans="1:7" x14ac:dyDescent="0.25">
      <c r="A117" s="54" t="s">
        <v>61</v>
      </c>
      <c r="B117" s="90">
        <v>0</v>
      </c>
      <c r="C117" s="90">
        <v>1253630</v>
      </c>
      <c r="D117" s="90">
        <v>1253630</v>
      </c>
      <c r="E117" s="90">
        <v>803866.2</v>
      </c>
      <c r="F117" s="90">
        <v>803866.2</v>
      </c>
      <c r="G117" s="90">
        <f t="shared" si="27"/>
        <v>449763.80000000005</v>
      </c>
    </row>
    <row r="118" spans="1:7" x14ac:dyDescent="0.25">
      <c r="A118" s="54" t="s">
        <v>62</v>
      </c>
      <c r="B118" s="90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27"/>
        <v>0</v>
      </c>
    </row>
    <row r="119" spans="1:7" x14ac:dyDescent="0.25">
      <c r="A119" s="54" t="s">
        <v>63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27"/>
        <v>0</v>
      </c>
    </row>
    <row r="120" spans="1:7" x14ac:dyDescent="0.25">
      <c r="A120" s="54" t="s">
        <v>64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27"/>
        <v>0</v>
      </c>
    </row>
    <row r="121" spans="1:7" x14ac:dyDescent="0.25">
      <c r="A121" s="54" t="s">
        <v>65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27"/>
        <v>0</v>
      </c>
    </row>
    <row r="122" spans="1:7" x14ac:dyDescent="0.25">
      <c r="A122" s="54" t="s">
        <v>66</v>
      </c>
      <c r="B122" s="90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27"/>
        <v>0</v>
      </c>
    </row>
    <row r="123" spans="1:7" x14ac:dyDescent="0.25">
      <c r="A123" s="53" t="s">
        <v>67</v>
      </c>
      <c r="B123" s="89">
        <f t="shared" ref="B123:G123" si="28">SUM(B124:B132)</f>
        <v>118553362.18000001</v>
      </c>
      <c r="C123" s="89">
        <f t="shared" si="28"/>
        <v>21180678.830000002</v>
      </c>
      <c r="D123" s="89">
        <f t="shared" si="28"/>
        <v>139734041.00999999</v>
      </c>
      <c r="E123" s="89">
        <f t="shared" si="28"/>
        <v>15403106.01</v>
      </c>
      <c r="F123" s="89">
        <f t="shared" si="28"/>
        <v>15403106.01</v>
      </c>
      <c r="G123" s="89">
        <f t="shared" si="28"/>
        <v>124330935</v>
      </c>
    </row>
    <row r="124" spans="1:7" x14ac:dyDescent="0.25">
      <c r="A124" s="54" t="s">
        <v>68</v>
      </c>
      <c r="B124" s="90">
        <v>0</v>
      </c>
      <c r="C124" s="90">
        <v>150000.01</v>
      </c>
      <c r="D124" s="90">
        <v>150000.01</v>
      </c>
      <c r="E124" s="90">
        <v>150000.01</v>
      </c>
      <c r="F124" s="90">
        <v>150000.01</v>
      </c>
      <c r="G124" s="90">
        <f>D124-E124</f>
        <v>0</v>
      </c>
    </row>
    <row r="125" spans="1:7" x14ac:dyDescent="0.25">
      <c r="A125" s="54" t="s">
        <v>69</v>
      </c>
      <c r="B125" s="90">
        <v>9450000</v>
      </c>
      <c r="C125" s="90">
        <v>1927106</v>
      </c>
      <c r="D125" s="90">
        <v>11377106</v>
      </c>
      <c r="E125" s="90">
        <v>11377106</v>
      </c>
      <c r="F125" s="90">
        <v>11377106</v>
      </c>
      <c r="G125" s="90">
        <f t="shared" ref="G125:G132" si="29">D125-E125</f>
        <v>0</v>
      </c>
    </row>
    <row r="126" spans="1:7" x14ac:dyDescent="0.25">
      <c r="A126" s="54" t="s">
        <v>70</v>
      </c>
      <c r="B126" s="90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29"/>
        <v>0</v>
      </c>
    </row>
    <row r="127" spans="1:7" x14ac:dyDescent="0.25">
      <c r="A127" s="54" t="s">
        <v>71</v>
      </c>
      <c r="B127" s="90">
        <v>99043648</v>
      </c>
      <c r="C127" s="90">
        <v>19103572.82</v>
      </c>
      <c r="D127" s="90">
        <v>118147220.81999999</v>
      </c>
      <c r="E127" s="90">
        <v>3876000</v>
      </c>
      <c r="F127" s="90">
        <v>3876000</v>
      </c>
      <c r="G127" s="90">
        <f t="shared" si="29"/>
        <v>114271220.81999999</v>
      </c>
    </row>
    <row r="128" spans="1:7" x14ac:dyDescent="0.25">
      <c r="A128" s="54" t="s">
        <v>72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29"/>
        <v>0</v>
      </c>
    </row>
    <row r="129" spans="1:7" x14ac:dyDescent="0.25">
      <c r="A129" s="54" t="s">
        <v>73</v>
      </c>
      <c r="B129" s="90">
        <v>10059714.18</v>
      </c>
      <c r="C129" s="90">
        <v>0</v>
      </c>
      <c r="D129" s="90">
        <v>10059714.18</v>
      </c>
      <c r="E129" s="90">
        <v>0</v>
      </c>
      <c r="F129" s="90">
        <v>0</v>
      </c>
      <c r="G129" s="90">
        <f t="shared" si="29"/>
        <v>10059714.18</v>
      </c>
    </row>
    <row r="130" spans="1:7" x14ac:dyDescent="0.25">
      <c r="A130" s="54" t="s">
        <v>74</v>
      </c>
      <c r="B130" s="90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29"/>
        <v>0</v>
      </c>
    </row>
    <row r="131" spans="1:7" x14ac:dyDescent="0.25">
      <c r="A131" s="54" t="s">
        <v>75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29"/>
        <v>0</v>
      </c>
    </row>
    <row r="132" spans="1:7" x14ac:dyDescent="0.25">
      <c r="A132" s="54" t="s">
        <v>76</v>
      </c>
      <c r="B132" s="90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29"/>
        <v>0</v>
      </c>
    </row>
    <row r="133" spans="1:7" x14ac:dyDescent="0.25">
      <c r="A133" s="53" t="s">
        <v>77</v>
      </c>
      <c r="B133" s="89">
        <f t="shared" ref="B133:G133" si="30">SUM(B134:B136)</f>
        <v>306650317.02999997</v>
      </c>
      <c r="C133" s="89">
        <f t="shared" si="30"/>
        <v>522630059</v>
      </c>
      <c r="D133" s="89">
        <f t="shared" si="30"/>
        <v>829280376.02999997</v>
      </c>
      <c r="E133" s="89">
        <f t="shared" si="30"/>
        <v>279757256.75</v>
      </c>
      <c r="F133" s="89">
        <f t="shared" si="30"/>
        <v>276726424.52999997</v>
      </c>
      <c r="G133" s="89">
        <f t="shared" si="30"/>
        <v>549523119.28000009</v>
      </c>
    </row>
    <row r="134" spans="1:7" x14ac:dyDescent="0.25">
      <c r="A134" s="54" t="s">
        <v>78</v>
      </c>
      <c r="B134" s="90">
        <v>231460317.03</v>
      </c>
      <c r="C134" s="90">
        <v>285055480.48000002</v>
      </c>
      <c r="D134" s="90">
        <v>516515797.51000005</v>
      </c>
      <c r="E134" s="90">
        <v>140909198.22999999</v>
      </c>
      <c r="F134" s="90">
        <v>137878366.00999999</v>
      </c>
      <c r="G134" s="90">
        <f>D134-E134</f>
        <v>375606599.28000009</v>
      </c>
    </row>
    <row r="135" spans="1:7" x14ac:dyDescent="0.25">
      <c r="A135" s="54" t="s">
        <v>79</v>
      </c>
      <c r="B135" s="90">
        <v>75190000</v>
      </c>
      <c r="C135" s="90">
        <v>237574578.51999995</v>
      </c>
      <c r="D135" s="90">
        <v>312764578.51999998</v>
      </c>
      <c r="E135" s="90">
        <v>138848058.52000001</v>
      </c>
      <c r="F135" s="90">
        <v>138848058.52000001</v>
      </c>
      <c r="G135" s="90">
        <f t="shared" ref="G135:G136" si="31">D135-E135</f>
        <v>173916519.99999997</v>
      </c>
    </row>
    <row r="136" spans="1:7" x14ac:dyDescent="0.25">
      <c r="A136" s="54" t="s">
        <v>80</v>
      </c>
      <c r="B136" s="90">
        <v>0</v>
      </c>
      <c r="C136" s="90">
        <v>0</v>
      </c>
      <c r="D136" s="90">
        <v>0</v>
      </c>
      <c r="E136" s="90">
        <v>0</v>
      </c>
      <c r="F136" s="90">
        <v>0</v>
      </c>
      <c r="G136" s="90">
        <f t="shared" si="31"/>
        <v>0</v>
      </c>
    </row>
    <row r="137" spans="1:7" x14ac:dyDescent="0.25">
      <c r="A137" s="53" t="s">
        <v>81</v>
      </c>
      <c r="B137" s="89">
        <f t="shared" ref="B137:G137" si="32">SUM(B138:B142,B144:B145)</f>
        <v>383685829.89999998</v>
      </c>
      <c r="C137" s="89">
        <f t="shared" si="32"/>
        <v>-283379771.44999999</v>
      </c>
      <c r="D137" s="89">
        <f t="shared" si="32"/>
        <v>100306058.45</v>
      </c>
      <c r="E137" s="89">
        <f t="shared" si="32"/>
        <v>0</v>
      </c>
      <c r="F137" s="89">
        <f t="shared" si="32"/>
        <v>0</v>
      </c>
      <c r="G137" s="89">
        <f t="shared" si="32"/>
        <v>100306058.45</v>
      </c>
    </row>
    <row r="138" spans="1:7" x14ac:dyDescent="0.25">
      <c r="A138" s="54" t="s">
        <v>82</v>
      </c>
      <c r="B138" s="90">
        <v>0</v>
      </c>
      <c r="C138" s="90">
        <v>0</v>
      </c>
      <c r="D138" s="90">
        <v>0</v>
      </c>
      <c r="E138" s="90">
        <v>0</v>
      </c>
      <c r="F138" s="90">
        <v>0</v>
      </c>
      <c r="G138" s="90">
        <f>D138-E138</f>
        <v>0</v>
      </c>
    </row>
    <row r="139" spans="1:7" x14ac:dyDescent="0.25">
      <c r="A139" s="54" t="s">
        <v>83</v>
      </c>
      <c r="B139" s="90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45" si="33">D139-E139</f>
        <v>0</v>
      </c>
    </row>
    <row r="140" spans="1:7" x14ac:dyDescent="0.25">
      <c r="A140" s="54" t="s">
        <v>84</v>
      </c>
      <c r="B140" s="90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3"/>
        <v>0</v>
      </c>
    </row>
    <row r="141" spans="1:7" x14ac:dyDescent="0.25">
      <c r="A141" s="54" t="s">
        <v>85</v>
      </c>
      <c r="B141" s="90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3"/>
        <v>0</v>
      </c>
    </row>
    <row r="142" spans="1:7" x14ac:dyDescent="0.25">
      <c r="A142" s="54" t="s">
        <v>86</v>
      </c>
      <c r="B142" s="90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3"/>
        <v>0</v>
      </c>
    </row>
    <row r="143" spans="1:7" x14ac:dyDescent="0.25">
      <c r="A143" s="54" t="s">
        <v>87</v>
      </c>
      <c r="B143" s="90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3"/>
        <v>0</v>
      </c>
    </row>
    <row r="144" spans="1:7" x14ac:dyDescent="0.25">
      <c r="A144" s="54" t="s">
        <v>88</v>
      </c>
      <c r="B144" s="90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3"/>
        <v>0</v>
      </c>
    </row>
    <row r="145" spans="1:7" x14ac:dyDescent="0.25">
      <c r="A145" s="54" t="s">
        <v>89</v>
      </c>
      <c r="B145" s="90">
        <v>383685829.89999998</v>
      </c>
      <c r="C145" s="90">
        <v>-283379771.44999999</v>
      </c>
      <c r="D145" s="90">
        <v>100306058.45</v>
      </c>
      <c r="E145" s="90">
        <v>0</v>
      </c>
      <c r="F145" s="90">
        <v>0</v>
      </c>
      <c r="G145" s="90">
        <f t="shared" si="33"/>
        <v>100306058.45</v>
      </c>
    </row>
    <row r="146" spans="1:7" x14ac:dyDescent="0.25">
      <c r="A146" s="53" t="s">
        <v>90</v>
      </c>
      <c r="B146" s="89">
        <f t="shared" ref="B146:G146" si="34">SUM(B147:B149)</f>
        <v>0</v>
      </c>
      <c r="C146" s="89">
        <f t="shared" si="34"/>
        <v>0</v>
      </c>
      <c r="D146" s="89">
        <f t="shared" si="34"/>
        <v>0</v>
      </c>
      <c r="E146" s="89">
        <f t="shared" si="34"/>
        <v>0</v>
      </c>
      <c r="F146" s="89">
        <f t="shared" si="34"/>
        <v>0</v>
      </c>
      <c r="G146" s="89">
        <f t="shared" si="34"/>
        <v>0</v>
      </c>
    </row>
    <row r="147" spans="1:7" x14ac:dyDescent="0.25">
      <c r="A147" s="54" t="s">
        <v>91</v>
      </c>
      <c r="B147" s="90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>D147-E147</f>
        <v>0</v>
      </c>
    </row>
    <row r="148" spans="1:7" x14ac:dyDescent="0.25">
      <c r="A148" s="54" t="s">
        <v>92</v>
      </c>
      <c r="B148" s="90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ref="G148:G149" si="35">D148-E148</f>
        <v>0</v>
      </c>
    </row>
    <row r="149" spans="1:7" x14ac:dyDescent="0.25">
      <c r="A149" s="54" t="s">
        <v>93</v>
      </c>
      <c r="B149" s="90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5"/>
        <v>0</v>
      </c>
    </row>
    <row r="150" spans="1:7" x14ac:dyDescent="0.25">
      <c r="A150" s="53" t="s">
        <v>94</v>
      </c>
      <c r="B150" s="89">
        <f t="shared" ref="B150:G150" si="36">SUM(B151:B157)</f>
        <v>285031041.16999996</v>
      </c>
      <c r="C150" s="89">
        <f t="shared" si="36"/>
        <v>0</v>
      </c>
      <c r="D150" s="89">
        <f t="shared" si="36"/>
        <v>285031041.16999996</v>
      </c>
      <c r="E150" s="89">
        <f t="shared" si="36"/>
        <v>140622071.78000003</v>
      </c>
      <c r="F150" s="89">
        <f t="shared" si="36"/>
        <v>140622071.78000003</v>
      </c>
      <c r="G150" s="89">
        <f t="shared" si="36"/>
        <v>144408969.38999999</v>
      </c>
    </row>
    <row r="151" spans="1:7" x14ac:dyDescent="0.25">
      <c r="A151" s="54" t="s">
        <v>95</v>
      </c>
      <c r="B151" s="90">
        <v>143581724.56</v>
      </c>
      <c r="C151" s="90">
        <v>0</v>
      </c>
      <c r="D151" s="90">
        <v>143581724.56</v>
      </c>
      <c r="E151" s="90">
        <v>71140146.930000007</v>
      </c>
      <c r="F151" s="90">
        <v>71140146.930000007</v>
      </c>
      <c r="G151" s="90">
        <f>D151-E151</f>
        <v>72441577.629999995</v>
      </c>
    </row>
    <row r="152" spans="1:7" x14ac:dyDescent="0.25">
      <c r="A152" s="54" t="s">
        <v>96</v>
      </c>
      <c r="B152" s="90">
        <v>141289316.60999998</v>
      </c>
      <c r="C152" s="90">
        <v>0</v>
      </c>
      <c r="D152" s="90">
        <v>141289316.60999998</v>
      </c>
      <c r="E152" s="90">
        <v>69481924.850000009</v>
      </c>
      <c r="F152" s="90">
        <v>69481924.850000009</v>
      </c>
      <c r="G152" s="90">
        <f t="shared" ref="G152:G157" si="37">D152-E152</f>
        <v>71807391.759999976</v>
      </c>
    </row>
    <row r="153" spans="1:7" x14ac:dyDescent="0.25">
      <c r="A153" s="54" t="s">
        <v>97</v>
      </c>
      <c r="B153" s="90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7"/>
        <v>0</v>
      </c>
    </row>
    <row r="154" spans="1:7" x14ac:dyDescent="0.25">
      <c r="A154" s="56" t="s">
        <v>98</v>
      </c>
      <c r="B154" s="90">
        <v>160000</v>
      </c>
      <c r="C154" s="90">
        <v>0</v>
      </c>
      <c r="D154" s="90">
        <v>160000</v>
      </c>
      <c r="E154" s="90">
        <v>0</v>
      </c>
      <c r="F154" s="90">
        <v>0</v>
      </c>
      <c r="G154" s="90">
        <f t="shared" si="37"/>
        <v>160000</v>
      </c>
    </row>
    <row r="155" spans="1:7" x14ac:dyDescent="0.25">
      <c r="A155" s="54" t="s">
        <v>99</v>
      </c>
      <c r="B155" s="90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7"/>
        <v>0</v>
      </c>
    </row>
    <row r="156" spans="1:7" x14ac:dyDescent="0.25">
      <c r="A156" s="54" t="s">
        <v>100</v>
      </c>
      <c r="B156" s="90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7"/>
        <v>0</v>
      </c>
    </row>
    <row r="157" spans="1:7" x14ac:dyDescent="0.25">
      <c r="A157" s="54" t="s">
        <v>101</v>
      </c>
      <c r="B157" s="90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7"/>
        <v>0</v>
      </c>
    </row>
    <row r="158" spans="1:7" x14ac:dyDescent="0.25">
      <c r="A158" s="57"/>
      <c r="B158" s="91"/>
      <c r="C158" s="91"/>
      <c r="D158" s="91"/>
      <c r="E158" s="91"/>
      <c r="F158" s="91"/>
      <c r="G158" s="91"/>
    </row>
    <row r="159" spans="1:7" x14ac:dyDescent="0.25">
      <c r="A159" s="10" t="s">
        <v>103</v>
      </c>
      <c r="B159" s="92">
        <f t="shared" ref="B159:G159" si="38">B9+B84</f>
        <v>9166543346.2399998</v>
      </c>
      <c r="C159" s="92">
        <f t="shared" si="38"/>
        <v>2435922712.77</v>
      </c>
      <c r="D159" s="92">
        <f t="shared" si="38"/>
        <v>11602466059.010002</v>
      </c>
      <c r="E159" s="92">
        <f t="shared" si="38"/>
        <v>4465185927.8299999</v>
      </c>
      <c r="F159" s="92">
        <f t="shared" si="38"/>
        <v>4273428646.8000002</v>
      </c>
      <c r="G159" s="92">
        <f t="shared" si="38"/>
        <v>7137280131.1800022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  <row r="162" spans="2:6" x14ac:dyDescent="0.25">
      <c r="B162" s="87"/>
      <c r="C162" s="87"/>
      <c r="D162" s="87"/>
      <c r="E162" s="87"/>
      <c r="F162" s="87"/>
    </row>
    <row r="163" spans="2:6" x14ac:dyDescent="0.25">
      <c r="D163" s="88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44:G45 B38:F38 B55:G55 B48:F48 B61:G61 B58:F58 B63:G69 B62:F62 B71:F88 B94:F98 B93:C93 E93:F93 B16:G17 G11:G15 G39:G43 G46:G47 G49:G54 G56:G57 G59:G60 G70 B91:F92 B102:F102 B107:F107 B109:F111 B113:F113 B116:F116 B118:F123 B126:F126 B128:F128 B130:F133 B136:F144 B146:F150 B153:F153 B155:F159 B104:F105 B103:C103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5"/>
  <sheetViews>
    <sheetView showGridLines="0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47.7109375" bestFit="1" customWidth="1"/>
    <col min="2" max="2" width="22.28515625" bestFit="1" customWidth="1"/>
    <col min="3" max="3" width="19.7109375" bestFit="1" customWidth="1"/>
    <col min="4" max="6" width="22.28515625" bestFit="1" customWidth="1"/>
    <col min="7" max="7" width="19.7109375" bestFit="1" customWidth="1"/>
  </cols>
  <sheetData>
    <row r="1" spans="1:7" ht="40.9" customHeight="1" x14ac:dyDescent="0.25">
      <c r="A1" s="104" t="s">
        <v>104</v>
      </c>
      <c r="B1" s="105"/>
      <c r="C1" s="105"/>
      <c r="D1" s="105"/>
      <c r="E1" s="105"/>
      <c r="F1" s="105"/>
      <c r="G1" s="106"/>
    </row>
    <row r="2" spans="1:7" ht="15" customHeight="1" x14ac:dyDescent="0.25">
      <c r="A2" s="58" t="s">
        <v>352</v>
      </c>
      <c r="B2" s="59"/>
      <c r="C2" s="59"/>
      <c r="D2" s="59"/>
      <c r="E2" s="59"/>
      <c r="F2" s="59"/>
      <c r="G2" s="60"/>
    </row>
    <row r="3" spans="1:7" ht="15" customHeight="1" x14ac:dyDescent="0.25">
      <c r="A3" s="61" t="s">
        <v>20</v>
      </c>
      <c r="B3" s="62"/>
      <c r="C3" s="62"/>
      <c r="D3" s="62"/>
      <c r="E3" s="62"/>
      <c r="F3" s="62"/>
      <c r="G3" s="63"/>
    </row>
    <row r="4" spans="1:7" ht="15" customHeight="1" x14ac:dyDescent="0.25">
      <c r="A4" s="61" t="s">
        <v>105</v>
      </c>
      <c r="B4" s="62"/>
      <c r="C4" s="62"/>
      <c r="D4" s="62"/>
      <c r="E4" s="62"/>
      <c r="F4" s="62"/>
      <c r="G4" s="63"/>
    </row>
    <row r="5" spans="1:7" ht="15" customHeight="1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ht="15" customHeight="1" x14ac:dyDescent="0.25">
      <c r="A7" s="99" t="s">
        <v>354</v>
      </c>
      <c r="B7" s="101" t="s">
        <v>22</v>
      </c>
      <c r="C7" s="101"/>
      <c r="D7" s="101"/>
      <c r="E7" s="101"/>
      <c r="F7" s="101"/>
      <c r="G7" s="103" t="s">
        <v>23</v>
      </c>
    </row>
    <row r="8" spans="1:7" ht="30" x14ac:dyDescent="0.25">
      <c r="A8" s="100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102"/>
    </row>
    <row r="9" spans="1:7" ht="15.75" customHeight="1" x14ac:dyDescent="0.25">
      <c r="A9" s="7" t="s">
        <v>106</v>
      </c>
      <c r="B9" s="93">
        <f t="shared" ref="B9:G9" si="0">SUM(B10:B86)</f>
        <v>6923307676.4899979</v>
      </c>
      <c r="C9" s="93">
        <f t="shared" si="0"/>
        <v>2057648808.3900006</v>
      </c>
      <c r="D9" s="93">
        <f t="shared" si="0"/>
        <v>8980956484.8800011</v>
      </c>
      <c r="E9" s="93">
        <f t="shared" si="0"/>
        <v>3551655111.2999992</v>
      </c>
      <c r="F9" s="93">
        <f t="shared" si="0"/>
        <v>3448676917.9600015</v>
      </c>
      <c r="G9" s="93">
        <f t="shared" si="0"/>
        <v>5429301373.5800018</v>
      </c>
    </row>
    <row r="10" spans="1:7" x14ac:dyDescent="0.25">
      <c r="A10" s="33" t="s">
        <v>274</v>
      </c>
      <c r="B10" s="94">
        <v>3309970.39</v>
      </c>
      <c r="C10" s="94">
        <v>-148308.47999999998</v>
      </c>
      <c r="D10" s="94">
        <v>3161661.91</v>
      </c>
      <c r="E10" s="94">
        <v>1424717.2299999997</v>
      </c>
      <c r="F10" s="94">
        <v>1424257.2899999998</v>
      </c>
      <c r="G10" s="94">
        <f>D10-E10</f>
        <v>1736944.6800000004</v>
      </c>
    </row>
    <row r="11" spans="1:7" x14ac:dyDescent="0.25">
      <c r="A11" s="33" t="s">
        <v>275</v>
      </c>
      <c r="B11" s="94">
        <v>5484294.3199999994</v>
      </c>
      <c r="C11" s="94">
        <v>74907.929999999993</v>
      </c>
      <c r="D11" s="94">
        <v>5559202.25</v>
      </c>
      <c r="E11" s="94">
        <v>2261996.0700000003</v>
      </c>
      <c r="F11" s="94">
        <v>2255109.4800000004</v>
      </c>
      <c r="G11" s="94">
        <f t="shared" ref="G11:G74" si="1">D11-E11</f>
        <v>3297206.1799999997</v>
      </c>
    </row>
    <row r="12" spans="1:7" x14ac:dyDescent="0.25">
      <c r="A12" s="33" t="s">
        <v>276</v>
      </c>
      <c r="B12" s="94">
        <v>26524520.280000001</v>
      </c>
      <c r="C12" s="94">
        <v>359331.44</v>
      </c>
      <c r="D12" s="94">
        <v>26883851.719999999</v>
      </c>
      <c r="E12" s="94">
        <v>11145289.220000004</v>
      </c>
      <c r="F12" s="94">
        <v>11053244.530000003</v>
      </c>
      <c r="G12" s="94">
        <f t="shared" si="1"/>
        <v>15738562.499999994</v>
      </c>
    </row>
    <row r="13" spans="1:7" x14ac:dyDescent="0.25">
      <c r="A13" s="33" t="s">
        <v>277</v>
      </c>
      <c r="B13" s="94">
        <v>3882451.03</v>
      </c>
      <c r="C13" s="94">
        <v>0</v>
      </c>
      <c r="D13" s="94">
        <v>3882451.03</v>
      </c>
      <c r="E13" s="94">
        <v>1974065.09</v>
      </c>
      <c r="F13" s="94">
        <v>1974065.09</v>
      </c>
      <c r="G13" s="94">
        <f t="shared" si="1"/>
        <v>1908385.9399999997</v>
      </c>
    </row>
    <row r="14" spans="1:7" x14ac:dyDescent="0.25">
      <c r="A14" s="33" t="s">
        <v>278</v>
      </c>
      <c r="B14" s="94">
        <v>267253081.34</v>
      </c>
      <c r="C14" s="94">
        <v>-238508109.42000002</v>
      </c>
      <c r="D14" s="94">
        <v>28744971.919999998</v>
      </c>
      <c r="E14" s="94">
        <v>11766388.099999998</v>
      </c>
      <c r="F14" s="94">
        <v>11692014.329999998</v>
      </c>
      <c r="G14" s="94">
        <f t="shared" si="1"/>
        <v>16978583.82</v>
      </c>
    </row>
    <row r="15" spans="1:7" x14ac:dyDescent="0.25">
      <c r="A15" s="33" t="s">
        <v>279</v>
      </c>
      <c r="B15" s="94">
        <v>22476318.179999996</v>
      </c>
      <c r="C15" s="94">
        <v>-1437234.1000000003</v>
      </c>
      <c r="D15" s="94">
        <v>21039084.079999991</v>
      </c>
      <c r="E15" s="94">
        <v>8607936.3200000022</v>
      </c>
      <c r="F15" s="94">
        <v>8549504.3000000026</v>
      </c>
      <c r="G15" s="94">
        <f t="shared" si="1"/>
        <v>12431147.759999989</v>
      </c>
    </row>
    <row r="16" spans="1:7" x14ac:dyDescent="0.25">
      <c r="A16" s="33" t="s">
        <v>280</v>
      </c>
      <c r="B16" s="94">
        <v>17357611.309999999</v>
      </c>
      <c r="C16" s="94">
        <v>-61556.519999999917</v>
      </c>
      <c r="D16" s="94">
        <v>17296054.789999995</v>
      </c>
      <c r="E16" s="94">
        <v>4573033.3800000008</v>
      </c>
      <c r="F16" s="94">
        <v>4558150.580000001</v>
      </c>
      <c r="G16" s="94">
        <f t="shared" si="1"/>
        <v>12723021.409999995</v>
      </c>
    </row>
    <row r="17" spans="1:7" x14ac:dyDescent="0.25">
      <c r="A17" s="33" t="s">
        <v>281</v>
      </c>
      <c r="B17" s="94">
        <v>64685356.719999999</v>
      </c>
      <c r="C17" s="94">
        <v>4026261.0300000003</v>
      </c>
      <c r="D17" s="94">
        <v>68711617.75</v>
      </c>
      <c r="E17" s="94">
        <v>28696479.02</v>
      </c>
      <c r="F17" s="94">
        <v>27300431.379999999</v>
      </c>
      <c r="G17" s="94">
        <f t="shared" si="1"/>
        <v>40015138.730000004</v>
      </c>
    </row>
    <row r="18" spans="1:7" x14ac:dyDescent="0.25">
      <c r="A18" s="33" t="s">
        <v>282</v>
      </c>
      <c r="B18" s="94">
        <v>27447054.380000003</v>
      </c>
      <c r="C18" s="94">
        <v>-1744699.0600000005</v>
      </c>
      <c r="D18" s="94">
        <v>25702355.320000008</v>
      </c>
      <c r="E18" s="94">
        <v>11433272.770000005</v>
      </c>
      <c r="F18" s="94">
        <v>11289942.810000006</v>
      </c>
      <c r="G18" s="94">
        <f t="shared" si="1"/>
        <v>14269082.550000003</v>
      </c>
    </row>
    <row r="19" spans="1:7" x14ac:dyDescent="0.25">
      <c r="A19" s="33" t="s">
        <v>283</v>
      </c>
      <c r="B19" s="94">
        <v>37332844.380000003</v>
      </c>
      <c r="C19" s="94">
        <v>-1637369.67</v>
      </c>
      <c r="D19" s="94">
        <v>35695474.710000001</v>
      </c>
      <c r="E19" s="94">
        <v>17102600.949999999</v>
      </c>
      <c r="F19" s="94">
        <v>17064449.150000002</v>
      </c>
      <c r="G19" s="94">
        <f t="shared" si="1"/>
        <v>18592873.760000002</v>
      </c>
    </row>
    <row r="20" spans="1:7" x14ac:dyDescent="0.25">
      <c r="A20" s="33" t="s">
        <v>284</v>
      </c>
      <c r="B20" s="94">
        <v>21077903.960000001</v>
      </c>
      <c r="C20" s="94">
        <v>23351245.259999998</v>
      </c>
      <c r="D20" s="94">
        <v>44429149.219999999</v>
      </c>
      <c r="E20" s="94">
        <v>17727680.230000004</v>
      </c>
      <c r="F20" s="94">
        <v>17650599.460000001</v>
      </c>
      <c r="G20" s="94">
        <f t="shared" si="1"/>
        <v>26701468.989999995</v>
      </c>
    </row>
    <row r="21" spans="1:7" x14ac:dyDescent="0.25">
      <c r="A21" s="33" t="s">
        <v>285</v>
      </c>
      <c r="B21" s="94">
        <v>32421394.929999992</v>
      </c>
      <c r="C21" s="94">
        <v>-3064973.46</v>
      </c>
      <c r="D21" s="94">
        <v>29356421.469999991</v>
      </c>
      <c r="E21" s="94">
        <v>11899465.66</v>
      </c>
      <c r="F21" s="94">
        <v>11836245.039999999</v>
      </c>
      <c r="G21" s="94">
        <f t="shared" si="1"/>
        <v>17456955.809999991</v>
      </c>
    </row>
    <row r="22" spans="1:7" x14ac:dyDescent="0.25">
      <c r="A22" s="33" t="s">
        <v>286</v>
      </c>
      <c r="B22" s="94">
        <v>28188053.710000001</v>
      </c>
      <c r="C22" s="94">
        <v>1321956.1499999997</v>
      </c>
      <c r="D22" s="94">
        <v>29510009.860000003</v>
      </c>
      <c r="E22" s="94">
        <v>10693115.290000001</v>
      </c>
      <c r="F22" s="94">
        <v>10604773.500000002</v>
      </c>
      <c r="G22" s="94">
        <f t="shared" si="1"/>
        <v>18816894.57</v>
      </c>
    </row>
    <row r="23" spans="1:7" x14ac:dyDescent="0.25">
      <c r="A23" s="33" t="s">
        <v>287</v>
      </c>
      <c r="B23" s="94">
        <v>2582203.7199999997</v>
      </c>
      <c r="C23" s="94">
        <v>-227754.92</v>
      </c>
      <c r="D23" s="94">
        <v>2354448.8000000003</v>
      </c>
      <c r="E23" s="94">
        <v>1112395.99</v>
      </c>
      <c r="F23" s="94">
        <v>1111611.26</v>
      </c>
      <c r="G23" s="94">
        <f t="shared" si="1"/>
        <v>1242052.8100000003</v>
      </c>
    </row>
    <row r="24" spans="1:7" x14ac:dyDescent="0.25">
      <c r="A24" s="33" t="s">
        <v>288</v>
      </c>
      <c r="B24" s="94">
        <v>13777710.710000001</v>
      </c>
      <c r="C24" s="94">
        <v>-962328.07000000007</v>
      </c>
      <c r="D24" s="94">
        <v>12815382.640000002</v>
      </c>
      <c r="E24" s="94">
        <v>5473208.4800000004</v>
      </c>
      <c r="F24" s="94">
        <v>5453833.8599999994</v>
      </c>
      <c r="G24" s="94">
        <f t="shared" si="1"/>
        <v>7342174.160000002</v>
      </c>
    </row>
    <row r="25" spans="1:7" x14ac:dyDescent="0.25">
      <c r="A25" s="33" t="s">
        <v>289</v>
      </c>
      <c r="B25" s="94">
        <v>30073792.909999996</v>
      </c>
      <c r="C25" s="94">
        <v>-1515353.0300000007</v>
      </c>
      <c r="D25" s="94">
        <v>28558439.879999995</v>
      </c>
      <c r="E25" s="94">
        <v>11583856.15</v>
      </c>
      <c r="F25" s="94">
        <v>11575887.109999999</v>
      </c>
      <c r="G25" s="94">
        <f t="shared" si="1"/>
        <v>16974583.729999997</v>
      </c>
    </row>
    <row r="26" spans="1:7" x14ac:dyDescent="0.25">
      <c r="A26" s="33" t="s">
        <v>290</v>
      </c>
      <c r="B26" s="94">
        <v>205446967.68999997</v>
      </c>
      <c r="C26" s="94">
        <v>-6725087.1499999994</v>
      </c>
      <c r="D26" s="94">
        <v>198721880.53999996</v>
      </c>
      <c r="E26" s="94">
        <v>89465703.62000002</v>
      </c>
      <c r="F26" s="94">
        <v>87478390.999999985</v>
      </c>
      <c r="G26" s="94">
        <f t="shared" si="1"/>
        <v>109256176.91999994</v>
      </c>
    </row>
    <row r="27" spans="1:7" x14ac:dyDescent="0.25">
      <c r="A27" s="33" t="s">
        <v>291</v>
      </c>
      <c r="B27" s="94">
        <v>75316804.170000017</v>
      </c>
      <c r="C27" s="94">
        <v>-6358773.1800000016</v>
      </c>
      <c r="D27" s="94">
        <v>68958030.99000001</v>
      </c>
      <c r="E27" s="94">
        <v>28823934.249999978</v>
      </c>
      <c r="F27" s="94">
        <v>28583007.299999982</v>
      </c>
      <c r="G27" s="94">
        <f t="shared" si="1"/>
        <v>40134096.740000032</v>
      </c>
    </row>
    <row r="28" spans="1:7" x14ac:dyDescent="0.25">
      <c r="A28" s="33" t="s">
        <v>292</v>
      </c>
      <c r="B28" s="94">
        <v>12677138.379999995</v>
      </c>
      <c r="C28" s="94">
        <v>-1140416.7200000002</v>
      </c>
      <c r="D28" s="94">
        <v>11536721.659999996</v>
      </c>
      <c r="E28" s="94">
        <v>5292266.26</v>
      </c>
      <c r="F28" s="94">
        <v>5282109.1500000013</v>
      </c>
      <c r="G28" s="94">
        <f t="shared" si="1"/>
        <v>6244455.3999999966</v>
      </c>
    </row>
    <row r="29" spans="1:7" x14ac:dyDescent="0.25">
      <c r="A29" s="33" t="s">
        <v>293</v>
      </c>
      <c r="B29" s="94">
        <v>62189628.56000001</v>
      </c>
      <c r="C29" s="94">
        <v>-5493508.1999999993</v>
      </c>
      <c r="D29" s="94">
        <v>56696120.360000014</v>
      </c>
      <c r="E29" s="94">
        <v>24184662.459999997</v>
      </c>
      <c r="F29" s="94">
        <v>24087018.25</v>
      </c>
      <c r="G29" s="94">
        <f t="shared" si="1"/>
        <v>32511457.900000017</v>
      </c>
    </row>
    <row r="30" spans="1:7" x14ac:dyDescent="0.25">
      <c r="A30" s="33" t="s">
        <v>294</v>
      </c>
      <c r="B30" s="94">
        <v>33213012.760000002</v>
      </c>
      <c r="C30" s="94">
        <v>10071103.440000001</v>
      </c>
      <c r="D30" s="94">
        <v>43284116.200000003</v>
      </c>
      <c r="E30" s="94">
        <v>13230979.690000001</v>
      </c>
      <c r="F30" s="94">
        <v>13209056.640000001</v>
      </c>
      <c r="G30" s="94">
        <f t="shared" si="1"/>
        <v>30053136.510000002</v>
      </c>
    </row>
    <row r="31" spans="1:7" x14ac:dyDescent="0.25">
      <c r="A31" s="33" t="s">
        <v>295</v>
      </c>
      <c r="B31" s="94">
        <v>1658333084.1900001</v>
      </c>
      <c r="C31" s="94">
        <v>-129133142.50999996</v>
      </c>
      <c r="D31" s="94">
        <v>1529199941.6800003</v>
      </c>
      <c r="E31" s="94">
        <v>645817071.41000021</v>
      </c>
      <c r="F31" s="94">
        <v>639159309.58000016</v>
      </c>
      <c r="G31" s="94">
        <f t="shared" si="1"/>
        <v>883382870.2700001</v>
      </c>
    </row>
    <row r="32" spans="1:7" x14ac:dyDescent="0.25">
      <c r="A32" s="33" t="s">
        <v>296</v>
      </c>
      <c r="B32" s="94">
        <v>130019043.25999999</v>
      </c>
      <c r="C32" s="94">
        <v>-4070762.4800000004</v>
      </c>
      <c r="D32" s="94">
        <v>125948280.78</v>
      </c>
      <c r="E32" s="94">
        <v>42648207.88000001</v>
      </c>
      <c r="F32" s="94">
        <v>42235260.030000016</v>
      </c>
      <c r="G32" s="94">
        <f t="shared" si="1"/>
        <v>83300072.899999991</v>
      </c>
    </row>
    <row r="33" spans="1:7" x14ac:dyDescent="0.25">
      <c r="A33" s="33" t="s">
        <v>297</v>
      </c>
      <c r="B33" s="94">
        <v>41451259.450000003</v>
      </c>
      <c r="C33" s="94">
        <v>-2806583.4400000004</v>
      </c>
      <c r="D33" s="94">
        <v>38644676.010000005</v>
      </c>
      <c r="E33" s="94">
        <v>12747945.390000002</v>
      </c>
      <c r="F33" s="94">
        <v>12615769.060000001</v>
      </c>
      <c r="G33" s="94">
        <f t="shared" si="1"/>
        <v>25896730.620000005</v>
      </c>
    </row>
    <row r="34" spans="1:7" x14ac:dyDescent="0.25">
      <c r="A34" s="33" t="s">
        <v>298</v>
      </c>
      <c r="B34" s="94">
        <v>36645596.969999999</v>
      </c>
      <c r="C34" s="94">
        <v>-4711800.38</v>
      </c>
      <c r="D34" s="94">
        <v>31933796.590000004</v>
      </c>
      <c r="E34" s="94">
        <v>11715916.079999996</v>
      </c>
      <c r="F34" s="94">
        <v>11715916.079999996</v>
      </c>
      <c r="G34" s="94">
        <f t="shared" si="1"/>
        <v>20217880.510000005</v>
      </c>
    </row>
    <row r="35" spans="1:7" x14ac:dyDescent="0.25">
      <c r="A35" s="33" t="s">
        <v>299</v>
      </c>
      <c r="B35" s="94">
        <v>176204471.59</v>
      </c>
      <c r="C35" s="94">
        <v>28716167.039999999</v>
      </c>
      <c r="D35" s="94">
        <v>204920638.63</v>
      </c>
      <c r="E35" s="94">
        <v>69924346.50999999</v>
      </c>
      <c r="F35" s="94">
        <v>69258354.429999992</v>
      </c>
      <c r="G35" s="94">
        <f t="shared" si="1"/>
        <v>134996292.12</v>
      </c>
    </row>
    <row r="36" spans="1:7" x14ac:dyDescent="0.25">
      <c r="A36" s="33" t="s">
        <v>300</v>
      </c>
      <c r="B36" s="94">
        <v>14448350.810000001</v>
      </c>
      <c r="C36" s="94">
        <v>-793407.44000000018</v>
      </c>
      <c r="D36" s="94">
        <v>13654943.369999997</v>
      </c>
      <c r="E36" s="94">
        <v>4943372.5400000019</v>
      </c>
      <c r="F36" s="94">
        <v>4937829.0200000014</v>
      </c>
      <c r="G36" s="94">
        <f t="shared" si="1"/>
        <v>8711570.8299999945</v>
      </c>
    </row>
    <row r="37" spans="1:7" x14ac:dyDescent="0.25">
      <c r="A37" s="33" t="s">
        <v>301</v>
      </c>
      <c r="B37" s="94">
        <v>7766989.3500000006</v>
      </c>
      <c r="C37" s="94">
        <v>-370203.31</v>
      </c>
      <c r="D37" s="94">
        <v>7396786.0399999991</v>
      </c>
      <c r="E37" s="94">
        <v>2152982.5799999991</v>
      </c>
      <c r="F37" s="94">
        <v>2126141.7499999995</v>
      </c>
      <c r="G37" s="94">
        <f t="shared" si="1"/>
        <v>5243803.46</v>
      </c>
    </row>
    <row r="38" spans="1:7" x14ac:dyDescent="0.25">
      <c r="A38" s="33" t="s">
        <v>302</v>
      </c>
      <c r="B38" s="94">
        <v>128971249.52</v>
      </c>
      <c r="C38" s="94">
        <v>-13749016.459999999</v>
      </c>
      <c r="D38" s="94">
        <v>115222233.06000002</v>
      </c>
      <c r="E38" s="94">
        <v>45934022.410000011</v>
      </c>
      <c r="F38" s="94">
        <v>45845028.050000004</v>
      </c>
      <c r="G38" s="94">
        <f t="shared" si="1"/>
        <v>69288210.650000006</v>
      </c>
    </row>
    <row r="39" spans="1:7" x14ac:dyDescent="0.25">
      <c r="A39" s="33" t="s">
        <v>303</v>
      </c>
      <c r="B39" s="94">
        <v>3694449.2800000003</v>
      </c>
      <c r="C39" s="94">
        <v>-203820.29</v>
      </c>
      <c r="D39" s="94">
        <v>3490628.99</v>
      </c>
      <c r="E39" s="94">
        <v>1120348.29</v>
      </c>
      <c r="F39" s="94">
        <v>1119823.23</v>
      </c>
      <c r="G39" s="94">
        <f t="shared" si="1"/>
        <v>2370280.7000000002</v>
      </c>
    </row>
    <row r="40" spans="1:7" x14ac:dyDescent="0.25">
      <c r="A40" s="33" t="s">
        <v>304</v>
      </c>
      <c r="B40" s="94">
        <v>18398691.339999996</v>
      </c>
      <c r="C40" s="94">
        <v>-1670715.6600000001</v>
      </c>
      <c r="D40" s="94">
        <v>16727975.68</v>
      </c>
      <c r="E40" s="94">
        <v>7528010.7899999982</v>
      </c>
      <c r="F40" s="94">
        <v>7520768.9499999983</v>
      </c>
      <c r="G40" s="94">
        <f t="shared" si="1"/>
        <v>9199964.8900000006</v>
      </c>
    </row>
    <row r="41" spans="1:7" x14ac:dyDescent="0.25">
      <c r="A41" s="33" t="s">
        <v>305</v>
      </c>
      <c r="B41" s="94">
        <v>45935276.330000006</v>
      </c>
      <c r="C41" s="94">
        <v>-5151109.5600000005</v>
      </c>
      <c r="D41" s="94">
        <v>40784166.770000011</v>
      </c>
      <c r="E41" s="94">
        <v>16019853.879999993</v>
      </c>
      <c r="F41" s="94">
        <v>15979288.289999999</v>
      </c>
      <c r="G41" s="94">
        <f t="shared" si="1"/>
        <v>24764312.890000015</v>
      </c>
    </row>
    <row r="42" spans="1:7" x14ac:dyDescent="0.25">
      <c r="A42" s="33" t="s">
        <v>306</v>
      </c>
      <c r="B42" s="94">
        <v>44627676.18</v>
      </c>
      <c r="C42" s="94">
        <v>-3743275.4999999995</v>
      </c>
      <c r="D42" s="94">
        <v>40884400.680000007</v>
      </c>
      <c r="E42" s="94">
        <v>14750721.759999994</v>
      </c>
      <c r="F42" s="94">
        <v>14619827.089999994</v>
      </c>
      <c r="G42" s="94">
        <f t="shared" si="1"/>
        <v>26133678.920000013</v>
      </c>
    </row>
    <row r="43" spans="1:7" x14ac:dyDescent="0.25">
      <c r="A43" s="33" t="s">
        <v>307</v>
      </c>
      <c r="B43" s="94">
        <v>165356877.15000001</v>
      </c>
      <c r="C43" s="94">
        <v>-5842137.6399999997</v>
      </c>
      <c r="D43" s="94">
        <v>159514739.51000005</v>
      </c>
      <c r="E43" s="94">
        <v>79846582.300000012</v>
      </c>
      <c r="F43" s="94">
        <v>79121821.070000008</v>
      </c>
      <c r="G43" s="94">
        <f t="shared" si="1"/>
        <v>79668157.210000038</v>
      </c>
    </row>
    <row r="44" spans="1:7" x14ac:dyDescent="0.25">
      <c r="A44" s="33" t="s">
        <v>308</v>
      </c>
      <c r="B44" s="94">
        <v>106058308.56</v>
      </c>
      <c r="C44" s="94">
        <v>4151671.84</v>
      </c>
      <c r="D44" s="94">
        <v>110209980.39999999</v>
      </c>
      <c r="E44" s="94">
        <v>45773541.589999989</v>
      </c>
      <c r="F44" s="94">
        <v>45503583.439999983</v>
      </c>
      <c r="G44" s="94">
        <f t="shared" si="1"/>
        <v>64436438.810000002</v>
      </c>
    </row>
    <row r="45" spans="1:7" x14ac:dyDescent="0.25">
      <c r="A45" s="33" t="s">
        <v>309</v>
      </c>
      <c r="B45" s="94">
        <v>17936796.450000003</v>
      </c>
      <c r="C45" s="94">
        <v>-1093207.7600000005</v>
      </c>
      <c r="D45" s="94">
        <v>16843588.690000001</v>
      </c>
      <c r="E45" s="94">
        <v>6953014.6599999983</v>
      </c>
      <c r="F45" s="94">
        <v>6953014.6599999983</v>
      </c>
      <c r="G45" s="94">
        <f t="shared" si="1"/>
        <v>9890574.0300000031</v>
      </c>
    </row>
    <row r="46" spans="1:7" x14ac:dyDescent="0.25">
      <c r="A46" s="33" t="s">
        <v>310</v>
      </c>
      <c r="B46" s="94">
        <v>89631407.980000004</v>
      </c>
      <c r="C46" s="94">
        <v>151522901.94000003</v>
      </c>
      <c r="D46" s="94">
        <v>241154309.92000008</v>
      </c>
      <c r="E46" s="94">
        <v>68490404.87999998</v>
      </c>
      <c r="F46" s="94">
        <v>63382387.189999975</v>
      </c>
      <c r="G46" s="94">
        <f t="shared" si="1"/>
        <v>172663905.04000008</v>
      </c>
    </row>
    <row r="47" spans="1:7" x14ac:dyDescent="0.25">
      <c r="A47" s="33" t="s">
        <v>311</v>
      </c>
      <c r="B47" s="94">
        <v>150852475.42000002</v>
      </c>
      <c r="C47" s="94">
        <v>1789473.350000001</v>
      </c>
      <c r="D47" s="94">
        <v>152641948.77000004</v>
      </c>
      <c r="E47" s="94">
        <v>57222970.089999989</v>
      </c>
      <c r="F47" s="94">
        <v>56273929.039999999</v>
      </c>
      <c r="G47" s="94">
        <f t="shared" si="1"/>
        <v>95418978.680000052</v>
      </c>
    </row>
    <row r="48" spans="1:7" x14ac:dyDescent="0.25">
      <c r="A48" s="33" t="s">
        <v>312</v>
      </c>
      <c r="B48" s="94">
        <v>1004836.29</v>
      </c>
      <c r="C48" s="94">
        <v>216437757.81</v>
      </c>
      <c r="D48" s="94">
        <v>217442594.09999996</v>
      </c>
      <c r="E48" s="94">
        <v>70291725.109999999</v>
      </c>
      <c r="F48" s="94">
        <v>70286302.109999999</v>
      </c>
      <c r="G48" s="94">
        <f t="shared" si="1"/>
        <v>147150868.98999995</v>
      </c>
    </row>
    <row r="49" spans="1:7" x14ac:dyDescent="0.25">
      <c r="A49" s="33" t="s">
        <v>313</v>
      </c>
      <c r="B49" s="94">
        <v>33966372</v>
      </c>
      <c r="C49" s="94">
        <v>24352366.52</v>
      </c>
      <c r="D49" s="94">
        <v>58318738.519999996</v>
      </c>
      <c r="E49" s="94">
        <v>5391914.7800000003</v>
      </c>
      <c r="F49" s="94">
        <v>5391914.7800000003</v>
      </c>
      <c r="G49" s="94">
        <f t="shared" si="1"/>
        <v>52926823.739999995</v>
      </c>
    </row>
    <row r="50" spans="1:7" x14ac:dyDescent="0.25">
      <c r="A50" s="33" t="s">
        <v>314</v>
      </c>
      <c r="B50" s="94">
        <v>85010257.169999987</v>
      </c>
      <c r="C50" s="94">
        <v>-1315367.7499999995</v>
      </c>
      <c r="D50" s="94">
        <v>83694889.420000002</v>
      </c>
      <c r="E50" s="94">
        <v>31814401.029999994</v>
      </c>
      <c r="F50" s="94">
        <v>31763178.729999989</v>
      </c>
      <c r="G50" s="94">
        <f t="shared" si="1"/>
        <v>51880488.390000008</v>
      </c>
    </row>
    <row r="51" spans="1:7" x14ac:dyDescent="0.25">
      <c r="A51" s="33" t="s">
        <v>315</v>
      </c>
      <c r="B51" s="94">
        <v>10746677.289999999</v>
      </c>
      <c r="C51" s="94">
        <v>-773176.9</v>
      </c>
      <c r="D51" s="94">
        <v>9973500.3900000025</v>
      </c>
      <c r="E51" s="94">
        <v>4284029.7799999993</v>
      </c>
      <c r="F51" s="94">
        <v>4276639.75</v>
      </c>
      <c r="G51" s="94">
        <f t="shared" si="1"/>
        <v>5689470.6100000031</v>
      </c>
    </row>
    <row r="52" spans="1:7" x14ac:dyDescent="0.25">
      <c r="A52" s="33" t="s">
        <v>316</v>
      </c>
      <c r="B52" s="94">
        <v>52067243.189999998</v>
      </c>
      <c r="C52" s="94">
        <v>11292595.109999998</v>
      </c>
      <c r="D52" s="94">
        <v>63359838.299999997</v>
      </c>
      <c r="E52" s="94">
        <v>31409856.280000001</v>
      </c>
      <c r="F52" s="94">
        <v>31103586.050000001</v>
      </c>
      <c r="G52" s="94">
        <f t="shared" si="1"/>
        <v>31949982.019999996</v>
      </c>
    </row>
    <row r="53" spans="1:7" x14ac:dyDescent="0.25">
      <c r="A53" s="33" t="s">
        <v>317</v>
      </c>
      <c r="B53" s="94">
        <v>79860980.37999998</v>
      </c>
      <c r="C53" s="94">
        <v>1745300.1399999997</v>
      </c>
      <c r="D53" s="94">
        <v>81606280.520000011</v>
      </c>
      <c r="E53" s="94">
        <v>30855847.929999996</v>
      </c>
      <c r="F53" s="94">
        <v>30673446.59</v>
      </c>
      <c r="G53" s="94">
        <f t="shared" si="1"/>
        <v>50750432.590000018</v>
      </c>
    </row>
    <row r="54" spans="1:7" x14ac:dyDescent="0.25">
      <c r="A54" s="33" t="s">
        <v>318</v>
      </c>
      <c r="B54" s="94">
        <v>6154941.0900000017</v>
      </c>
      <c r="C54" s="94">
        <v>2965033.4699999997</v>
      </c>
      <c r="D54" s="94">
        <v>9119974.5599999987</v>
      </c>
      <c r="E54" s="94">
        <v>3649142.2499999995</v>
      </c>
      <c r="F54" s="94">
        <v>3644444.83</v>
      </c>
      <c r="G54" s="94">
        <f t="shared" si="1"/>
        <v>5470832.3099999987</v>
      </c>
    </row>
    <row r="55" spans="1:7" x14ac:dyDescent="0.25">
      <c r="A55" s="33" t="s">
        <v>319</v>
      </c>
      <c r="B55" s="94">
        <v>152581582.99999997</v>
      </c>
      <c r="C55" s="94">
        <v>143147949.96999997</v>
      </c>
      <c r="D55" s="94">
        <v>295729532.96999991</v>
      </c>
      <c r="E55" s="94">
        <v>58917942.600000016</v>
      </c>
      <c r="F55" s="94">
        <v>57734966.720000014</v>
      </c>
      <c r="G55" s="94">
        <f t="shared" si="1"/>
        <v>236811590.36999989</v>
      </c>
    </row>
    <row r="56" spans="1:7" x14ac:dyDescent="0.25">
      <c r="A56" s="33" t="s">
        <v>320</v>
      </c>
      <c r="B56" s="94">
        <v>88547463.049999997</v>
      </c>
      <c r="C56" s="94">
        <v>55395597.420000002</v>
      </c>
      <c r="D56" s="94">
        <v>143943060.47</v>
      </c>
      <c r="E56" s="94">
        <v>39837652.950000003</v>
      </c>
      <c r="F56" s="94">
        <v>39705624.430000007</v>
      </c>
      <c r="G56" s="94">
        <f t="shared" si="1"/>
        <v>104105407.52</v>
      </c>
    </row>
    <row r="57" spans="1:7" x14ac:dyDescent="0.25">
      <c r="A57" s="33" t="s">
        <v>321</v>
      </c>
      <c r="B57" s="94">
        <v>393521389.31999993</v>
      </c>
      <c r="C57" s="94">
        <v>59788206.299999997</v>
      </c>
      <c r="D57" s="94">
        <v>453309595.61999989</v>
      </c>
      <c r="E57" s="94">
        <v>222534459.23000002</v>
      </c>
      <c r="F57" s="94">
        <v>220875115.57000002</v>
      </c>
      <c r="G57" s="94">
        <f t="shared" si="1"/>
        <v>230775136.38999987</v>
      </c>
    </row>
    <row r="58" spans="1:7" x14ac:dyDescent="0.25">
      <c r="A58" s="33" t="s">
        <v>322</v>
      </c>
      <c r="B58" s="94">
        <v>5442130.3600000003</v>
      </c>
      <c r="C58" s="94">
        <v>-445186.84</v>
      </c>
      <c r="D58" s="94">
        <v>4996943.5199999996</v>
      </c>
      <c r="E58" s="94">
        <v>2071145.0000000002</v>
      </c>
      <c r="F58" s="94">
        <v>2068605.8100000003</v>
      </c>
      <c r="G58" s="94">
        <f t="shared" si="1"/>
        <v>2925798.5199999996</v>
      </c>
    </row>
    <row r="59" spans="1:7" x14ac:dyDescent="0.25">
      <c r="A59" s="33" t="s">
        <v>323</v>
      </c>
      <c r="B59" s="94">
        <v>409391228.40999991</v>
      </c>
      <c r="C59" s="94">
        <v>1201062543.1600008</v>
      </c>
      <c r="D59" s="94">
        <v>1610453771.5700006</v>
      </c>
      <c r="E59" s="94">
        <v>599381901.04999995</v>
      </c>
      <c r="F59" s="94">
        <v>582940311.33000016</v>
      </c>
      <c r="G59" s="94">
        <f t="shared" si="1"/>
        <v>1011071870.5200007</v>
      </c>
    </row>
    <row r="60" spans="1:7" x14ac:dyDescent="0.25">
      <c r="A60" s="33" t="s">
        <v>324</v>
      </c>
      <c r="B60" s="94">
        <v>187746265.44000006</v>
      </c>
      <c r="C60" s="94">
        <v>18416755.699999996</v>
      </c>
      <c r="D60" s="94">
        <v>206163021.14000002</v>
      </c>
      <c r="E60" s="94">
        <v>58167061.70000004</v>
      </c>
      <c r="F60" s="94">
        <v>56961765.760000035</v>
      </c>
      <c r="G60" s="94">
        <f t="shared" si="1"/>
        <v>147995959.43999997</v>
      </c>
    </row>
    <row r="61" spans="1:7" x14ac:dyDescent="0.25">
      <c r="A61" s="33" t="s">
        <v>325</v>
      </c>
      <c r="B61" s="94">
        <v>0</v>
      </c>
      <c r="C61" s="94">
        <v>27023042.460000001</v>
      </c>
      <c r="D61" s="94">
        <v>27023042.460000001</v>
      </c>
      <c r="E61" s="94">
        <v>0</v>
      </c>
      <c r="F61" s="94">
        <v>0</v>
      </c>
      <c r="G61" s="94">
        <f t="shared" si="1"/>
        <v>27023042.460000001</v>
      </c>
    </row>
    <row r="62" spans="1:7" x14ac:dyDescent="0.25">
      <c r="A62" s="33" t="s">
        <v>326</v>
      </c>
      <c r="B62" s="94">
        <v>165874798.03</v>
      </c>
      <c r="C62" s="94">
        <v>-7147423.1499999985</v>
      </c>
      <c r="D62" s="94">
        <v>158727374.88000003</v>
      </c>
      <c r="E62" s="94">
        <v>106333504.71000004</v>
      </c>
      <c r="F62" s="94">
        <v>104588491.95</v>
      </c>
      <c r="G62" s="94">
        <f t="shared" si="1"/>
        <v>52393870.169999987</v>
      </c>
    </row>
    <row r="63" spans="1:7" x14ac:dyDescent="0.25">
      <c r="A63" s="33" t="s">
        <v>327</v>
      </c>
      <c r="B63" s="94">
        <v>140769221.47000003</v>
      </c>
      <c r="C63" s="94">
        <v>8714364.2399999984</v>
      </c>
      <c r="D63" s="94">
        <v>149483585.70999998</v>
      </c>
      <c r="E63" s="94">
        <v>34697489.269999996</v>
      </c>
      <c r="F63" s="94">
        <v>34210606.380000003</v>
      </c>
      <c r="G63" s="94">
        <f t="shared" si="1"/>
        <v>114786096.43999998</v>
      </c>
    </row>
    <row r="64" spans="1:7" x14ac:dyDescent="0.25">
      <c r="A64" s="33" t="s">
        <v>328</v>
      </c>
      <c r="B64" s="94">
        <v>133980931.77</v>
      </c>
      <c r="C64" s="94">
        <v>6518843.1600000001</v>
      </c>
      <c r="D64" s="94">
        <v>140499774.93000001</v>
      </c>
      <c r="E64" s="94">
        <v>26697204.32</v>
      </c>
      <c r="F64" s="94">
        <v>25988108.800000001</v>
      </c>
      <c r="G64" s="94">
        <f t="shared" si="1"/>
        <v>113802570.61000001</v>
      </c>
    </row>
    <row r="65" spans="1:7" x14ac:dyDescent="0.25">
      <c r="A65" s="33" t="s">
        <v>329</v>
      </c>
      <c r="B65" s="94">
        <v>31526582.32</v>
      </c>
      <c r="C65" s="94">
        <v>7398768.04</v>
      </c>
      <c r="D65" s="94">
        <v>38925350.359999999</v>
      </c>
      <c r="E65" s="94">
        <v>10123018.040000001</v>
      </c>
      <c r="F65" s="94">
        <v>8920857.9499999993</v>
      </c>
      <c r="G65" s="94">
        <f t="shared" si="1"/>
        <v>28802332.32</v>
      </c>
    </row>
    <row r="66" spans="1:7" x14ac:dyDescent="0.25">
      <c r="A66" s="33" t="s">
        <v>330</v>
      </c>
      <c r="B66" s="94">
        <v>11993888.730000002</v>
      </c>
      <c r="C66" s="94">
        <v>-867272.5</v>
      </c>
      <c r="D66" s="94">
        <v>11126616.23</v>
      </c>
      <c r="E66" s="94">
        <v>4661089.0500000007</v>
      </c>
      <c r="F66" s="94">
        <v>4650793.4000000013</v>
      </c>
      <c r="G66" s="94">
        <f t="shared" si="1"/>
        <v>6465527.1799999997</v>
      </c>
    </row>
    <row r="67" spans="1:7" x14ac:dyDescent="0.25">
      <c r="A67" s="33" t="s">
        <v>331</v>
      </c>
      <c r="B67" s="94">
        <v>177506131.90000004</v>
      </c>
      <c r="C67" s="94">
        <v>5978113.0999999987</v>
      </c>
      <c r="D67" s="94">
        <v>183484245</v>
      </c>
      <c r="E67" s="94">
        <v>156764032.10000002</v>
      </c>
      <c r="F67" s="94">
        <v>156741891.86000004</v>
      </c>
      <c r="G67" s="94">
        <f t="shared" si="1"/>
        <v>26720212.899999976</v>
      </c>
    </row>
    <row r="68" spans="1:7" x14ac:dyDescent="0.25">
      <c r="A68" s="33" t="s">
        <v>332</v>
      </c>
      <c r="B68" s="94">
        <v>7019048.8099999987</v>
      </c>
      <c r="C68" s="94">
        <v>-503748.28</v>
      </c>
      <c r="D68" s="94">
        <v>6515300.5299999984</v>
      </c>
      <c r="E68" s="94">
        <v>2358096.08</v>
      </c>
      <c r="F68" s="94">
        <v>2354087.7000000002</v>
      </c>
      <c r="G68" s="94">
        <f t="shared" si="1"/>
        <v>4157204.4499999983</v>
      </c>
    </row>
    <row r="69" spans="1:7" x14ac:dyDescent="0.25">
      <c r="A69" s="33" t="s">
        <v>333</v>
      </c>
      <c r="B69" s="94">
        <v>21071900.32</v>
      </c>
      <c r="C69" s="94">
        <v>-1120232.83</v>
      </c>
      <c r="D69" s="94">
        <v>19951667.490000002</v>
      </c>
      <c r="E69" s="94">
        <v>8700929.0200000033</v>
      </c>
      <c r="F69" s="94">
        <v>8684340.5000000019</v>
      </c>
      <c r="G69" s="94">
        <f t="shared" si="1"/>
        <v>11250738.469999999</v>
      </c>
    </row>
    <row r="70" spans="1:7" x14ac:dyDescent="0.25">
      <c r="A70" s="33" t="s">
        <v>334</v>
      </c>
      <c r="B70" s="94">
        <v>4283362.25</v>
      </c>
      <c r="C70" s="94">
        <v>-279229.60000000003</v>
      </c>
      <c r="D70" s="94">
        <v>4004132.65</v>
      </c>
      <c r="E70" s="94">
        <v>1691919.8799999997</v>
      </c>
      <c r="F70" s="94">
        <v>1691919.8799999997</v>
      </c>
      <c r="G70" s="94">
        <f t="shared" si="1"/>
        <v>2312212.7700000005</v>
      </c>
    </row>
    <row r="71" spans="1:7" x14ac:dyDescent="0.25">
      <c r="A71" s="33" t="s">
        <v>335</v>
      </c>
      <c r="B71" s="94">
        <v>31778394.979999997</v>
      </c>
      <c r="C71" s="94">
        <v>0</v>
      </c>
      <c r="D71" s="94">
        <v>31778394.979999997</v>
      </c>
      <c r="E71" s="94">
        <v>20214730.43</v>
      </c>
      <c r="F71" s="94">
        <v>13876397.510000002</v>
      </c>
      <c r="G71" s="94">
        <f t="shared" si="1"/>
        <v>11563664.549999997</v>
      </c>
    </row>
    <row r="72" spans="1:7" x14ac:dyDescent="0.25">
      <c r="A72" s="33" t="s">
        <v>336</v>
      </c>
      <c r="B72" s="94">
        <v>130577053.67999999</v>
      </c>
      <c r="C72" s="94">
        <v>5815263.3499999996</v>
      </c>
      <c r="D72" s="94">
        <v>136392317.03</v>
      </c>
      <c r="E72" s="94">
        <v>76169947.980000004</v>
      </c>
      <c r="F72" s="94">
        <v>65288526.839999996</v>
      </c>
      <c r="G72" s="94">
        <f t="shared" si="1"/>
        <v>60222369.049999997</v>
      </c>
    </row>
    <row r="73" spans="1:7" x14ac:dyDescent="0.25">
      <c r="A73" s="33" t="s">
        <v>337</v>
      </c>
      <c r="B73" s="94">
        <v>67029602.240000002</v>
      </c>
      <c r="C73" s="94">
        <v>66070710.75999999</v>
      </c>
      <c r="D73" s="94">
        <v>133100312.99999999</v>
      </c>
      <c r="E73" s="94">
        <v>47399544.090000004</v>
      </c>
      <c r="F73" s="94">
        <v>44019313.089999996</v>
      </c>
      <c r="G73" s="94">
        <f t="shared" si="1"/>
        <v>85700768.909999982</v>
      </c>
    </row>
    <row r="74" spans="1:7" x14ac:dyDescent="0.25">
      <c r="A74" s="33" t="s">
        <v>338</v>
      </c>
      <c r="B74" s="94">
        <v>168677451.12</v>
      </c>
      <c r="C74" s="94">
        <v>35754770.749999993</v>
      </c>
      <c r="D74" s="94">
        <v>204432221.87</v>
      </c>
      <c r="E74" s="94">
        <v>109338394.77000001</v>
      </c>
      <c r="F74" s="94">
        <v>95806340.519999996</v>
      </c>
      <c r="G74" s="94">
        <f t="shared" si="1"/>
        <v>95093827.099999994</v>
      </c>
    </row>
    <row r="75" spans="1:7" x14ac:dyDescent="0.25">
      <c r="A75" s="33" t="s">
        <v>339</v>
      </c>
      <c r="B75" s="94">
        <v>17440322.640000001</v>
      </c>
      <c r="C75" s="94">
        <v>15000000</v>
      </c>
      <c r="D75" s="94">
        <v>32440322.640000001</v>
      </c>
      <c r="E75" s="94">
        <v>25173521.539999999</v>
      </c>
      <c r="F75" s="94">
        <v>23720161.32</v>
      </c>
      <c r="G75" s="94">
        <f t="shared" ref="G75:G86" si="2">D75-E75</f>
        <v>7266801.1000000015</v>
      </c>
    </row>
    <row r="76" spans="1:7" x14ac:dyDescent="0.25">
      <c r="A76" s="33" t="s">
        <v>340</v>
      </c>
      <c r="B76" s="94">
        <v>81191055.039999992</v>
      </c>
      <c r="C76" s="94">
        <v>1320264</v>
      </c>
      <c r="D76" s="94">
        <v>82511319.039999992</v>
      </c>
      <c r="E76" s="94">
        <v>43115221.689999998</v>
      </c>
      <c r="F76" s="94">
        <v>37068055.019999996</v>
      </c>
      <c r="G76" s="94">
        <f t="shared" si="2"/>
        <v>39396097.349999994</v>
      </c>
    </row>
    <row r="77" spans="1:7" x14ac:dyDescent="0.25">
      <c r="A77" s="33" t="s">
        <v>341</v>
      </c>
      <c r="B77" s="94">
        <v>80976305.079999998</v>
      </c>
      <c r="C77" s="94">
        <v>9960530.7100000009</v>
      </c>
      <c r="D77" s="94">
        <v>90936835.790000007</v>
      </c>
      <c r="E77" s="94">
        <v>55325753.689999998</v>
      </c>
      <c r="F77" s="94">
        <v>49561136.609999999</v>
      </c>
      <c r="G77" s="94">
        <f t="shared" si="2"/>
        <v>35611082.100000009</v>
      </c>
    </row>
    <row r="78" spans="1:7" x14ac:dyDescent="0.25">
      <c r="A78" s="33" t="s">
        <v>342</v>
      </c>
      <c r="B78" s="94">
        <v>67870907</v>
      </c>
      <c r="C78" s="94">
        <v>3394664.84</v>
      </c>
      <c r="D78" s="94">
        <v>71265571.840000004</v>
      </c>
      <c r="E78" s="94">
        <v>32356319.16</v>
      </c>
      <c r="F78" s="94">
        <v>32356319.16</v>
      </c>
      <c r="G78" s="94">
        <f t="shared" si="2"/>
        <v>38909252.680000007</v>
      </c>
    </row>
    <row r="79" spans="1:7" x14ac:dyDescent="0.25">
      <c r="A79" s="33" t="s">
        <v>343</v>
      </c>
      <c r="B79" s="94">
        <v>32922325.920000002</v>
      </c>
      <c r="C79" s="94">
        <v>18233866</v>
      </c>
      <c r="D79" s="94">
        <v>51156191.920000002</v>
      </c>
      <c r="E79" s="94">
        <v>19204690.189999998</v>
      </c>
      <c r="F79" s="94">
        <v>16461163.02</v>
      </c>
      <c r="G79" s="94">
        <f t="shared" si="2"/>
        <v>31951501.730000004</v>
      </c>
    </row>
    <row r="80" spans="1:7" x14ac:dyDescent="0.25">
      <c r="A80" s="33" t="s">
        <v>344</v>
      </c>
      <c r="B80" s="94">
        <v>50368363.439999998</v>
      </c>
      <c r="C80" s="94">
        <v>9347077.5</v>
      </c>
      <c r="D80" s="94">
        <v>59715440.939999998</v>
      </c>
      <c r="E80" s="94">
        <v>18106205.77</v>
      </c>
      <c r="F80" s="94">
        <v>15719337.879999999</v>
      </c>
      <c r="G80" s="94">
        <f t="shared" si="2"/>
        <v>41609235.170000002</v>
      </c>
    </row>
    <row r="81" spans="1:7" x14ac:dyDescent="0.25">
      <c r="A81" s="33" t="s">
        <v>345</v>
      </c>
      <c r="B81" s="94">
        <v>16963341.940000001</v>
      </c>
      <c r="C81" s="94">
        <v>12207996.549999999</v>
      </c>
      <c r="D81" s="94">
        <v>29171338.490000002</v>
      </c>
      <c r="E81" s="94">
        <v>14031951.699999999</v>
      </c>
      <c r="F81" s="94">
        <v>14015638.59</v>
      </c>
      <c r="G81" s="94">
        <f t="shared" si="2"/>
        <v>15139386.790000003</v>
      </c>
    </row>
    <row r="82" spans="1:7" x14ac:dyDescent="0.25">
      <c r="A82" s="33" t="s">
        <v>346</v>
      </c>
      <c r="B82" s="94">
        <v>47688273.240000002</v>
      </c>
      <c r="C82" s="94">
        <v>14177366.169999996</v>
      </c>
      <c r="D82" s="94">
        <v>61865639.409999996</v>
      </c>
      <c r="E82" s="94">
        <v>33616565.200000003</v>
      </c>
      <c r="F82" s="94">
        <v>29782648.43</v>
      </c>
      <c r="G82" s="94">
        <f t="shared" si="2"/>
        <v>28249074.209999993</v>
      </c>
    </row>
    <row r="83" spans="1:7" x14ac:dyDescent="0.25">
      <c r="A83" s="33" t="s">
        <v>347</v>
      </c>
      <c r="B83" s="94">
        <v>18749004.239999998</v>
      </c>
      <c r="C83" s="94">
        <v>10809144.57</v>
      </c>
      <c r="D83" s="94">
        <v>29558148.809999999</v>
      </c>
      <c r="E83" s="94">
        <v>18158037.440000001</v>
      </c>
      <c r="F83" s="94">
        <v>16595620.4</v>
      </c>
      <c r="G83" s="94">
        <f t="shared" si="2"/>
        <v>11400111.369999997</v>
      </c>
    </row>
    <row r="84" spans="1:7" x14ac:dyDescent="0.25">
      <c r="A84" s="33" t="s">
        <v>348</v>
      </c>
      <c r="B84" s="94">
        <v>3970380.96</v>
      </c>
      <c r="C84" s="94">
        <v>0</v>
      </c>
      <c r="D84" s="94">
        <v>3970380.96</v>
      </c>
      <c r="E84" s="94">
        <v>1654325.4</v>
      </c>
      <c r="F84" s="94">
        <v>1654325.4</v>
      </c>
      <c r="G84" s="94">
        <f t="shared" si="2"/>
        <v>2316055.56</v>
      </c>
    </row>
    <row r="85" spans="1:7" x14ac:dyDescent="0.25">
      <c r="A85" s="33" t="s">
        <v>349</v>
      </c>
      <c r="B85" s="94">
        <v>77167851.340000004</v>
      </c>
      <c r="C85" s="94">
        <v>274193344.11000001</v>
      </c>
      <c r="D85" s="94">
        <v>351361195.45000017</v>
      </c>
      <c r="E85" s="94">
        <v>73484919.819999993</v>
      </c>
      <c r="F85" s="94">
        <v>73484919.819999993</v>
      </c>
      <c r="G85" s="94">
        <f t="shared" si="2"/>
        <v>277876275.63000017</v>
      </c>
    </row>
    <row r="86" spans="1:7" x14ac:dyDescent="0.25">
      <c r="A86" s="33" t="s">
        <v>350</v>
      </c>
      <c r="B86" s="94">
        <v>819693.38</v>
      </c>
      <c r="C86" s="94">
        <v>20557845.32</v>
      </c>
      <c r="D86" s="94">
        <v>21377538.699999999</v>
      </c>
      <c r="E86" s="94">
        <v>1608261</v>
      </c>
      <c r="F86" s="94">
        <v>1608261</v>
      </c>
      <c r="G86" s="94">
        <f t="shared" si="2"/>
        <v>19769277.699999999</v>
      </c>
    </row>
    <row r="87" spans="1:7" x14ac:dyDescent="0.25">
      <c r="A87" s="12" t="s">
        <v>2</v>
      </c>
      <c r="B87" s="95"/>
      <c r="C87" s="95"/>
      <c r="D87" s="95"/>
      <c r="E87" s="95"/>
      <c r="F87" s="95"/>
      <c r="G87" s="95"/>
    </row>
    <row r="88" spans="1:7" x14ac:dyDescent="0.25">
      <c r="A88" s="1" t="s">
        <v>107</v>
      </c>
      <c r="B88" s="96">
        <f t="shared" ref="B88:G88" si="3">SUM(B89:B152)</f>
        <v>2243235669.7500005</v>
      </c>
      <c r="C88" s="96">
        <f t="shared" si="3"/>
        <v>378273904.38</v>
      </c>
      <c r="D88" s="96">
        <f t="shared" si="3"/>
        <v>2621509574.1299992</v>
      </c>
      <c r="E88" s="96">
        <f t="shared" si="3"/>
        <v>913530816.52999997</v>
      </c>
      <c r="F88" s="96">
        <f t="shared" si="3"/>
        <v>824751728.84000003</v>
      </c>
      <c r="G88" s="96">
        <f t="shared" si="3"/>
        <v>1707978757.6000006</v>
      </c>
    </row>
    <row r="89" spans="1:7" x14ac:dyDescent="0.25">
      <c r="A89" s="33" t="s">
        <v>274</v>
      </c>
      <c r="B89" s="94">
        <v>0</v>
      </c>
      <c r="C89" s="94">
        <v>148308.47999999998</v>
      </c>
      <c r="D89" s="94">
        <v>148308.47999999998</v>
      </c>
      <c r="E89" s="94">
        <v>39675.119999999995</v>
      </c>
      <c r="F89" s="94">
        <v>6911.76</v>
      </c>
      <c r="G89" s="94">
        <f t="shared" ref="G89:G152" si="4">D89-E89</f>
        <v>108633.35999999999</v>
      </c>
    </row>
    <row r="90" spans="1:7" x14ac:dyDescent="0.25">
      <c r="A90" s="33" t="s">
        <v>278</v>
      </c>
      <c r="B90" s="94">
        <v>0</v>
      </c>
      <c r="C90" s="94">
        <v>1886334.94</v>
      </c>
      <c r="D90" s="94">
        <v>1886334.94</v>
      </c>
      <c r="E90" s="94">
        <v>496901.43</v>
      </c>
      <c r="F90" s="94">
        <v>94828.68</v>
      </c>
      <c r="G90" s="94">
        <f t="shared" si="4"/>
        <v>1389433.51</v>
      </c>
    </row>
    <row r="91" spans="1:7" x14ac:dyDescent="0.25">
      <c r="A91" s="33" t="s">
        <v>279</v>
      </c>
      <c r="B91" s="94">
        <v>0</v>
      </c>
      <c r="C91" s="94">
        <v>1608284.34</v>
      </c>
      <c r="D91" s="94">
        <v>1608284.34</v>
      </c>
      <c r="E91" s="94">
        <v>424859.43</v>
      </c>
      <c r="F91" s="94">
        <v>87658.03</v>
      </c>
      <c r="G91" s="94">
        <f t="shared" si="4"/>
        <v>1183424.9100000001</v>
      </c>
    </row>
    <row r="92" spans="1:7" x14ac:dyDescent="0.25">
      <c r="A92" s="33" t="s">
        <v>280</v>
      </c>
      <c r="B92" s="94">
        <v>0</v>
      </c>
      <c r="C92" s="94">
        <v>575279</v>
      </c>
      <c r="D92" s="94">
        <v>575279</v>
      </c>
      <c r="E92" s="94">
        <v>125934.29000000001</v>
      </c>
      <c r="F92" s="94">
        <v>22671.72</v>
      </c>
      <c r="G92" s="94">
        <f t="shared" si="4"/>
        <v>449344.70999999996</v>
      </c>
    </row>
    <row r="93" spans="1:7" x14ac:dyDescent="0.25">
      <c r="A93" s="33" t="s">
        <v>281</v>
      </c>
      <c r="B93" s="94">
        <v>0</v>
      </c>
      <c r="C93" s="94">
        <v>1147113.98</v>
      </c>
      <c r="D93" s="94">
        <v>1147113.98</v>
      </c>
      <c r="E93" s="94">
        <v>282418.24</v>
      </c>
      <c r="F93" s="94">
        <v>57074.54</v>
      </c>
      <c r="G93" s="94">
        <f t="shared" si="4"/>
        <v>864695.74</v>
      </c>
    </row>
    <row r="94" spans="1:7" x14ac:dyDescent="0.25">
      <c r="A94" s="33" t="s">
        <v>282</v>
      </c>
      <c r="B94" s="94">
        <v>0</v>
      </c>
      <c r="C94" s="94">
        <v>1896026.9000000001</v>
      </c>
      <c r="D94" s="94">
        <v>1896026.9000000001</v>
      </c>
      <c r="E94" s="94">
        <v>425878.99</v>
      </c>
      <c r="F94" s="94">
        <v>84763.31</v>
      </c>
      <c r="G94" s="94">
        <f t="shared" si="4"/>
        <v>1470147.9100000001</v>
      </c>
    </row>
    <row r="95" spans="1:7" x14ac:dyDescent="0.25">
      <c r="A95" s="33" t="s">
        <v>283</v>
      </c>
      <c r="B95" s="94">
        <v>0</v>
      </c>
      <c r="C95" s="94">
        <v>1866351.44</v>
      </c>
      <c r="D95" s="94">
        <v>1866351.44</v>
      </c>
      <c r="E95" s="94">
        <v>442717.66000000003</v>
      </c>
      <c r="F95" s="94">
        <v>84616.35</v>
      </c>
      <c r="G95" s="94">
        <f t="shared" si="4"/>
        <v>1423633.7799999998</v>
      </c>
    </row>
    <row r="96" spans="1:7" x14ac:dyDescent="0.25">
      <c r="A96" s="33" t="s">
        <v>284</v>
      </c>
      <c r="B96" s="94">
        <v>0</v>
      </c>
      <c r="C96" s="94">
        <v>1973184.1199999999</v>
      </c>
      <c r="D96" s="94">
        <v>1973184.1199999999</v>
      </c>
      <c r="E96" s="94">
        <v>517752.06</v>
      </c>
      <c r="F96" s="94">
        <v>99537.61</v>
      </c>
      <c r="G96" s="94">
        <f t="shared" si="4"/>
        <v>1455432.0599999998</v>
      </c>
    </row>
    <row r="97" spans="1:7" x14ac:dyDescent="0.25">
      <c r="A97" s="33" t="s">
        <v>285</v>
      </c>
      <c r="B97" s="94">
        <v>0</v>
      </c>
      <c r="C97" s="94">
        <v>2779151.44</v>
      </c>
      <c r="D97" s="94">
        <v>2779151.44</v>
      </c>
      <c r="E97" s="94">
        <v>692710.25</v>
      </c>
      <c r="F97" s="94">
        <v>135127.64000000001</v>
      </c>
      <c r="G97" s="94">
        <f t="shared" si="4"/>
        <v>2086441.19</v>
      </c>
    </row>
    <row r="98" spans="1:7" x14ac:dyDescent="0.25">
      <c r="A98" s="33" t="s">
        <v>286</v>
      </c>
      <c r="B98" s="94">
        <v>0</v>
      </c>
      <c r="C98" s="94">
        <v>1818823.56</v>
      </c>
      <c r="D98" s="94">
        <v>1818823.56</v>
      </c>
      <c r="E98" s="94">
        <v>451476.46</v>
      </c>
      <c r="F98" s="94">
        <v>92870.61</v>
      </c>
      <c r="G98" s="94">
        <f t="shared" si="4"/>
        <v>1367347.1</v>
      </c>
    </row>
    <row r="99" spans="1:7" x14ac:dyDescent="0.25">
      <c r="A99" s="33" t="s">
        <v>287</v>
      </c>
      <c r="B99" s="94">
        <v>0</v>
      </c>
      <c r="C99" s="94">
        <v>227754.92</v>
      </c>
      <c r="D99" s="94">
        <v>227754.92</v>
      </c>
      <c r="E99" s="94">
        <v>61316.95</v>
      </c>
      <c r="F99" s="94">
        <v>12270.37</v>
      </c>
      <c r="G99" s="94">
        <f t="shared" si="4"/>
        <v>166437.97000000003</v>
      </c>
    </row>
    <row r="100" spans="1:7" x14ac:dyDescent="0.25">
      <c r="A100" s="33" t="s">
        <v>288</v>
      </c>
      <c r="B100" s="94">
        <v>0</v>
      </c>
      <c r="C100" s="94">
        <v>1083161.96</v>
      </c>
      <c r="D100" s="94">
        <v>1083161.96</v>
      </c>
      <c r="E100" s="94">
        <v>274728.89</v>
      </c>
      <c r="F100" s="94">
        <v>54454.38</v>
      </c>
      <c r="G100" s="94">
        <f t="shared" si="4"/>
        <v>808433.07</v>
      </c>
    </row>
    <row r="101" spans="1:7" x14ac:dyDescent="0.25">
      <c r="A101" s="33" t="s">
        <v>289</v>
      </c>
      <c r="B101" s="94">
        <v>0</v>
      </c>
      <c r="C101" s="94">
        <v>2479562.7999999998</v>
      </c>
      <c r="D101" s="94">
        <v>2479562.7999999998</v>
      </c>
      <c r="E101" s="94">
        <v>581713.51</v>
      </c>
      <c r="F101" s="94">
        <v>114173.84</v>
      </c>
      <c r="G101" s="94">
        <f t="shared" si="4"/>
        <v>1897849.2899999998</v>
      </c>
    </row>
    <row r="102" spans="1:7" x14ac:dyDescent="0.25">
      <c r="A102" s="33" t="s">
        <v>290</v>
      </c>
      <c r="B102" s="94">
        <v>0</v>
      </c>
      <c r="C102" s="94">
        <v>13453277.74</v>
      </c>
      <c r="D102" s="94">
        <v>13453277.74</v>
      </c>
      <c r="E102" s="94">
        <v>3439325.85</v>
      </c>
      <c r="F102" s="94">
        <v>728781.73</v>
      </c>
      <c r="G102" s="94">
        <f t="shared" si="4"/>
        <v>10013951.890000001</v>
      </c>
    </row>
    <row r="103" spans="1:7" x14ac:dyDescent="0.25">
      <c r="A103" s="33" t="s">
        <v>291</v>
      </c>
      <c r="B103" s="94">
        <v>0</v>
      </c>
      <c r="C103" s="94">
        <v>5775961.7599999998</v>
      </c>
      <c r="D103" s="94">
        <v>5775961.7599999998</v>
      </c>
      <c r="E103" s="94">
        <v>1429755.04</v>
      </c>
      <c r="F103" s="94">
        <v>301384.28000000003</v>
      </c>
      <c r="G103" s="94">
        <f t="shared" si="4"/>
        <v>4346206.72</v>
      </c>
    </row>
    <row r="104" spans="1:7" x14ac:dyDescent="0.25">
      <c r="A104" s="33" t="s">
        <v>292</v>
      </c>
      <c r="B104" s="94">
        <v>0</v>
      </c>
      <c r="C104" s="94">
        <v>1167389.7</v>
      </c>
      <c r="D104" s="94">
        <v>1167389.7</v>
      </c>
      <c r="E104" s="94">
        <v>301792.06</v>
      </c>
      <c r="F104" s="94">
        <v>55624.47</v>
      </c>
      <c r="G104" s="94">
        <f t="shared" si="4"/>
        <v>865597.6399999999</v>
      </c>
    </row>
    <row r="105" spans="1:7" x14ac:dyDescent="0.25">
      <c r="A105" s="33" t="s">
        <v>293</v>
      </c>
      <c r="B105" s="94">
        <v>0</v>
      </c>
      <c r="C105" s="94">
        <v>5309267.1399999997</v>
      </c>
      <c r="D105" s="94">
        <v>5309267.1399999997</v>
      </c>
      <c r="E105" s="94">
        <v>1391872.98</v>
      </c>
      <c r="F105" s="94">
        <v>267260.01</v>
      </c>
      <c r="G105" s="94">
        <f t="shared" si="4"/>
        <v>3917394.1599999997</v>
      </c>
    </row>
    <row r="106" spans="1:7" x14ac:dyDescent="0.25">
      <c r="A106" s="33" t="s">
        <v>294</v>
      </c>
      <c r="B106" s="94">
        <v>0</v>
      </c>
      <c r="C106" s="94">
        <v>20665751.18</v>
      </c>
      <c r="D106" s="94">
        <v>20665751.18</v>
      </c>
      <c r="E106" s="94">
        <v>19212055.310000002</v>
      </c>
      <c r="F106" s="94">
        <v>19080338.280000001</v>
      </c>
      <c r="G106" s="94">
        <f t="shared" si="4"/>
        <v>1453695.8699999973</v>
      </c>
    </row>
    <row r="107" spans="1:7" x14ac:dyDescent="0.25">
      <c r="A107" s="33" t="s">
        <v>295</v>
      </c>
      <c r="B107" s="94">
        <v>319088874.50999999</v>
      </c>
      <c r="C107" s="94">
        <v>158837694.91</v>
      </c>
      <c r="D107" s="94">
        <v>477926569.42000002</v>
      </c>
      <c r="E107" s="94">
        <v>124307435.75999999</v>
      </c>
      <c r="F107" s="94">
        <v>93642724.519999996</v>
      </c>
      <c r="G107" s="94">
        <f t="shared" si="4"/>
        <v>353619133.66000003</v>
      </c>
    </row>
    <row r="108" spans="1:7" x14ac:dyDescent="0.25">
      <c r="A108" s="33" t="s">
        <v>296</v>
      </c>
      <c r="B108" s="94">
        <v>0</v>
      </c>
      <c r="C108" s="94">
        <v>7815340.8399999999</v>
      </c>
      <c r="D108" s="94">
        <v>7815340.8399999999</v>
      </c>
      <c r="E108" s="94">
        <v>1944751.03</v>
      </c>
      <c r="F108" s="94">
        <v>383261.22</v>
      </c>
      <c r="G108" s="94">
        <f t="shared" si="4"/>
        <v>5870589.8099999996</v>
      </c>
    </row>
    <row r="109" spans="1:7" x14ac:dyDescent="0.25">
      <c r="A109" s="33" t="s">
        <v>297</v>
      </c>
      <c r="B109" s="94">
        <v>0</v>
      </c>
      <c r="C109" s="94">
        <v>2635911.14</v>
      </c>
      <c r="D109" s="94">
        <v>2635911.14</v>
      </c>
      <c r="E109" s="94">
        <v>662626.98</v>
      </c>
      <c r="F109" s="94">
        <v>132129.26999999999</v>
      </c>
      <c r="G109" s="94">
        <f t="shared" si="4"/>
        <v>1973284.1600000001</v>
      </c>
    </row>
    <row r="110" spans="1:7" x14ac:dyDescent="0.25">
      <c r="A110" s="33" t="s">
        <v>298</v>
      </c>
      <c r="B110" s="94">
        <v>0</v>
      </c>
      <c r="C110" s="94">
        <v>2858828.5</v>
      </c>
      <c r="D110" s="94">
        <v>2858828.5</v>
      </c>
      <c r="E110" s="94">
        <v>774961.49</v>
      </c>
      <c r="F110" s="94">
        <v>148942.44</v>
      </c>
      <c r="G110" s="94">
        <f t="shared" si="4"/>
        <v>2083867.01</v>
      </c>
    </row>
    <row r="111" spans="1:7" x14ac:dyDescent="0.25">
      <c r="A111" s="33" t="s">
        <v>299</v>
      </c>
      <c r="B111" s="94">
        <v>0</v>
      </c>
      <c r="C111" s="94">
        <v>9365851.7100000009</v>
      </c>
      <c r="D111" s="94">
        <v>9365851.7100000009</v>
      </c>
      <c r="E111" s="94">
        <v>2450773.92</v>
      </c>
      <c r="F111" s="94">
        <v>630531.99</v>
      </c>
      <c r="G111" s="94">
        <f t="shared" si="4"/>
        <v>6915077.790000001</v>
      </c>
    </row>
    <row r="112" spans="1:7" x14ac:dyDescent="0.25">
      <c r="A112" s="33" t="s">
        <v>300</v>
      </c>
      <c r="B112" s="94">
        <v>0</v>
      </c>
      <c r="C112" s="94">
        <v>1041912.08</v>
      </c>
      <c r="D112" s="94">
        <v>1041912.08</v>
      </c>
      <c r="E112" s="94">
        <v>274517.84999999998</v>
      </c>
      <c r="F112" s="94">
        <v>53474.29</v>
      </c>
      <c r="G112" s="94">
        <f t="shared" si="4"/>
        <v>767394.23</v>
      </c>
    </row>
    <row r="113" spans="1:7" x14ac:dyDescent="0.25">
      <c r="A113" s="33" t="s">
        <v>301</v>
      </c>
      <c r="B113" s="94">
        <v>0</v>
      </c>
      <c r="C113" s="94">
        <v>481465.4</v>
      </c>
      <c r="D113" s="94">
        <v>481465.4</v>
      </c>
      <c r="E113" s="94">
        <v>122099.2</v>
      </c>
      <c r="F113" s="94">
        <v>28380.959999999999</v>
      </c>
      <c r="G113" s="94">
        <f t="shared" si="4"/>
        <v>359366.2</v>
      </c>
    </row>
    <row r="114" spans="1:7" x14ac:dyDescent="0.25">
      <c r="A114" s="33" t="s">
        <v>302</v>
      </c>
      <c r="B114" s="94">
        <v>0</v>
      </c>
      <c r="C114" s="94">
        <v>12599560.540000001</v>
      </c>
      <c r="D114" s="94">
        <v>12599560.540000001</v>
      </c>
      <c r="E114" s="94">
        <v>2946027.3899999997</v>
      </c>
      <c r="F114" s="94">
        <v>697354.62</v>
      </c>
      <c r="G114" s="94">
        <f t="shared" si="4"/>
        <v>9653533.1500000022</v>
      </c>
    </row>
    <row r="115" spans="1:7" x14ac:dyDescent="0.25">
      <c r="A115" s="33" t="s">
        <v>303</v>
      </c>
      <c r="B115" s="94">
        <v>0</v>
      </c>
      <c r="C115" s="94">
        <v>213329.30000000002</v>
      </c>
      <c r="D115" s="94">
        <v>213329.30000000002</v>
      </c>
      <c r="E115" s="94">
        <v>55268.47</v>
      </c>
      <c r="F115" s="94">
        <v>9882.93</v>
      </c>
      <c r="G115" s="94">
        <f t="shared" si="4"/>
        <v>158060.83000000002</v>
      </c>
    </row>
    <row r="116" spans="1:7" x14ac:dyDescent="0.25">
      <c r="A116" s="33" t="s">
        <v>304</v>
      </c>
      <c r="B116" s="94">
        <v>0</v>
      </c>
      <c r="C116" s="94">
        <v>1696070.78</v>
      </c>
      <c r="D116" s="94">
        <v>1696070.78</v>
      </c>
      <c r="E116" s="94">
        <v>400509.70999999996</v>
      </c>
      <c r="F116" s="94">
        <v>77729.850000000006</v>
      </c>
      <c r="G116" s="94">
        <f t="shared" si="4"/>
        <v>1295561.07</v>
      </c>
    </row>
    <row r="117" spans="1:7" x14ac:dyDescent="0.25">
      <c r="A117" s="33" t="s">
        <v>305</v>
      </c>
      <c r="B117" s="94">
        <v>0</v>
      </c>
      <c r="C117" s="94">
        <v>3721816.4000000004</v>
      </c>
      <c r="D117" s="94">
        <v>3721816.4000000004</v>
      </c>
      <c r="E117" s="94">
        <v>904538.23</v>
      </c>
      <c r="F117" s="94">
        <v>183967.45</v>
      </c>
      <c r="G117" s="94">
        <f t="shared" si="4"/>
        <v>2817278.1700000004</v>
      </c>
    </row>
    <row r="118" spans="1:7" x14ac:dyDescent="0.25">
      <c r="A118" s="33" t="s">
        <v>306</v>
      </c>
      <c r="B118" s="94">
        <v>0</v>
      </c>
      <c r="C118" s="94">
        <v>3226625</v>
      </c>
      <c r="D118" s="94">
        <v>3226625</v>
      </c>
      <c r="E118" s="94">
        <v>757458.53</v>
      </c>
      <c r="F118" s="94">
        <v>152067.54</v>
      </c>
      <c r="G118" s="94">
        <f t="shared" si="4"/>
        <v>2469166.4699999997</v>
      </c>
    </row>
    <row r="119" spans="1:7" x14ac:dyDescent="0.25">
      <c r="A119" s="33" t="s">
        <v>307</v>
      </c>
      <c r="B119" s="94">
        <v>0</v>
      </c>
      <c r="C119" s="94">
        <v>2422361.7000000002</v>
      </c>
      <c r="D119" s="94">
        <v>2422361.7000000002</v>
      </c>
      <c r="E119" s="94">
        <v>613718.18999999994</v>
      </c>
      <c r="F119" s="94">
        <v>109631.89</v>
      </c>
      <c r="G119" s="94">
        <f t="shared" si="4"/>
        <v>1808643.5100000002</v>
      </c>
    </row>
    <row r="120" spans="1:7" x14ac:dyDescent="0.25">
      <c r="A120" s="33" t="s">
        <v>308</v>
      </c>
      <c r="B120" s="94">
        <v>0</v>
      </c>
      <c r="C120" s="94">
        <v>4402158.9399999995</v>
      </c>
      <c r="D120" s="94">
        <v>4402158.9399999995</v>
      </c>
      <c r="E120" s="94">
        <v>1126651.3799999999</v>
      </c>
      <c r="F120" s="94">
        <v>217569.18</v>
      </c>
      <c r="G120" s="94">
        <f t="shared" si="4"/>
        <v>3275507.5599999996</v>
      </c>
    </row>
    <row r="121" spans="1:7" x14ac:dyDescent="0.25">
      <c r="A121" s="33" t="s">
        <v>309</v>
      </c>
      <c r="B121" s="94">
        <v>0</v>
      </c>
      <c r="C121" s="94">
        <v>1538160.6800000002</v>
      </c>
      <c r="D121" s="94">
        <v>1538160.6800000002</v>
      </c>
      <c r="E121" s="94">
        <v>381018.89999999997</v>
      </c>
      <c r="F121" s="94">
        <v>73907.17</v>
      </c>
      <c r="G121" s="94">
        <f t="shared" si="4"/>
        <v>1157141.7800000003</v>
      </c>
    </row>
    <row r="122" spans="1:7" x14ac:dyDescent="0.25">
      <c r="A122" s="33" t="s">
        <v>310</v>
      </c>
      <c r="B122" s="94">
        <v>9552595</v>
      </c>
      <c r="C122" s="94">
        <v>60539482.700000003</v>
      </c>
      <c r="D122" s="94">
        <v>70092077.700000003</v>
      </c>
      <c r="E122" s="94">
        <v>9902140.709999999</v>
      </c>
      <c r="F122" s="94">
        <v>9108799.379999999</v>
      </c>
      <c r="G122" s="94">
        <f t="shared" si="4"/>
        <v>60189936.990000002</v>
      </c>
    </row>
    <row r="123" spans="1:7" x14ac:dyDescent="0.25">
      <c r="A123" s="33" t="s">
        <v>311</v>
      </c>
      <c r="B123" s="94">
        <v>0</v>
      </c>
      <c r="C123" s="94">
        <v>9341084.2599999998</v>
      </c>
      <c r="D123" s="94">
        <v>9341084.2599999998</v>
      </c>
      <c r="E123" s="94">
        <v>2367090.91</v>
      </c>
      <c r="F123" s="94">
        <v>470026.79</v>
      </c>
      <c r="G123" s="94">
        <f t="shared" si="4"/>
        <v>6973993.3499999996</v>
      </c>
    </row>
    <row r="124" spans="1:7" x14ac:dyDescent="0.25">
      <c r="A124" s="33" t="s">
        <v>312</v>
      </c>
      <c r="B124" s="94">
        <v>163652933.41999999</v>
      </c>
      <c r="C124" s="94">
        <v>178718240.03999999</v>
      </c>
      <c r="D124" s="94">
        <v>342371173.45999998</v>
      </c>
      <c r="E124" s="94">
        <v>93408417.939999998</v>
      </c>
      <c r="F124" s="94">
        <v>93267713.459999993</v>
      </c>
      <c r="G124" s="94">
        <f t="shared" si="4"/>
        <v>248962755.51999998</v>
      </c>
    </row>
    <row r="125" spans="1:7" x14ac:dyDescent="0.25">
      <c r="A125" s="33" t="s">
        <v>314</v>
      </c>
      <c r="B125" s="94">
        <v>0</v>
      </c>
      <c r="C125" s="94">
        <v>6461975.2399999993</v>
      </c>
      <c r="D125" s="94">
        <v>6461975.2399999993</v>
      </c>
      <c r="E125" s="94">
        <v>1608852.89</v>
      </c>
      <c r="F125" s="94">
        <v>330186.08</v>
      </c>
      <c r="G125" s="94">
        <f t="shared" si="4"/>
        <v>4853122.3499999996</v>
      </c>
    </row>
    <row r="126" spans="1:7" x14ac:dyDescent="0.25">
      <c r="A126" s="33" t="s">
        <v>315</v>
      </c>
      <c r="B126" s="94">
        <v>0</v>
      </c>
      <c r="C126" s="94">
        <v>796265.76</v>
      </c>
      <c r="D126" s="94">
        <v>796265.76</v>
      </c>
      <c r="E126" s="94">
        <v>196040.11000000002</v>
      </c>
      <c r="F126" s="94">
        <v>37361.83</v>
      </c>
      <c r="G126" s="94">
        <f t="shared" si="4"/>
        <v>600225.65</v>
      </c>
    </row>
    <row r="127" spans="1:7" x14ac:dyDescent="0.25">
      <c r="A127" s="33" t="s">
        <v>316</v>
      </c>
      <c r="B127" s="94">
        <v>0</v>
      </c>
      <c r="C127" s="94">
        <v>1206808.1000000001</v>
      </c>
      <c r="D127" s="94">
        <v>1206808.1000000001</v>
      </c>
      <c r="E127" s="94">
        <v>284328.91000000003</v>
      </c>
      <c r="F127" s="94">
        <v>56097.55</v>
      </c>
      <c r="G127" s="94">
        <f t="shared" si="4"/>
        <v>922479.19000000006</v>
      </c>
    </row>
    <row r="128" spans="1:7" x14ac:dyDescent="0.25">
      <c r="A128" s="33" t="s">
        <v>317</v>
      </c>
      <c r="B128" s="94">
        <v>0</v>
      </c>
      <c r="C128" s="94">
        <v>7023430.5200000005</v>
      </c>
      <c r="D128" s="94">
        <v>7023430.5200000005</v>
      </c>
      <c r="E128" s="94">
        <v>1645003.38</v>
      </c>
      <c r="F128" s="94">
        <v>349029.81</v>
      </c>
      <c r="G128" s="94">
        <f t="shared" si="4"/>
        <v>5378427.1400000006</v>
      </c>
    </row>
    <row r="129" spans="1:7" x14ac:dyDescent="0.25">
      <c r="A129" s="33" t="s">
        <v>318</v>
      </c>
      <c r="B129" s="94">
        <v>0</v>
      </c>
      <c r="C129" s="94">
        <v>424053.54000000004</v>
      </c>
      <c r="D129" s="94">
        <v>424053.54000000004</v>
      </c>
      <c r="E129" s="94">
        <v>110798.34999999999</v>
      </c>
      <c r="F129" s="94">
        <v>21674.67</v>
      </c>
      <c r="G129" s="94">
        <f t="shared" si="4"/>
        <v>313255.19000000006</v>
      </c>
    </row>
    <row r="130" spans="1:7" x14ac:dyDescent="0.25">
      <c r="A130" s="33" t="s">
        <v>319</v>
      </c>
      <c r="B130" s="94">
        <v>0</v>
      </c>
      <c r="C130" s="94">
        <v>132452759.95</v>
      </c>
      <c r="D130" s="94">
        <v>132452759.95</v>
      </c>
      <c r="E130" s="94">
        <v>52254078.210000008</v>
      </c>
      <c r="F130" s="94">
        <v>51527997.080000006</v>
      </c>
      <c r="G130" s="94">
        <f t="shared" si="4"/>
        <v>80198681.739999995</v>
      </c>
    </row>
    <row r="131" spans="1:7" x14ac:dyDescent="0.25">
      <c r="A131" s="33" t="s">
        <v>320</v>
      </c>
      <c r="B131" s="94">
        <v>98876876</v>
      </c>
      <c r="C131" s="94">
        <v>-25391124.420000002</v>
      </c>
      <c r="D131" s="94">
        <v>73485751.579999998</v>
      </c>
      <c r="E131" s="94">
        <v>39804893.710000001</v>
      </c>
      <c r="F131" s="94">
        <v>38757401.609999999</v>
      </c>
      <c r="G131" s="94">
        <f t="shared" si="4"/>
        <v>33680857.869999997</v>
      </c>
    </row>
    <row r="132" spans="1:7" x14ac:dyDescent="0.25">
      <c r="A132" s="33" t="s">
        <v>321</v>
      </c>
      <c r="B132" s="94">
        <v>0</v>
      </c>
      <c r="C132" s="94">
        <v>9687693.5599999987</v>
      </c>
      <c r="D132" s="94">
        <v>9687693.5599999987</v>
      </c>
      <c r="E132" s="94">
        <v>2373690.96</v>
      </c>
      <c r="F132" s="94">
        <v>513803.91</v>
      </c>
      <c r="G132" s="94">
        <f t="shared" si="4"/>
        <v>7314002.5999999987</v>
      </c>
    </row>
    <row r="133" spans="1:7" x14ac:dyDescent="0.25">
      <c r="A133" s="33" t="s">
        <v>322</v>
      </c>
      <c r="B133" s="94">
        <v>0</v>
      </c>
      <c r="C133" s="94">
        <v>445186.84</v>
      </c>
      <c r="D133" s="94">
        <v>445186.84</v>
      </c>
      <c r="E133" s="94">
        <v>116892.64</v>
      </c>
      <c r="F133" s="94">
        <v>21225.51</v>
      </c>
      <c r="G133" s="94">
        <f t="shared" si="4"/>
        <v>328294.2</v>
      </c>
    </row>
    <row r="134" spans="1:7" x14ac:dyDescent="0.25">
      <c r="A134" s="33" t="s">
        <v>323</v>
      </c>
      <c r="B134" s="94">
        <v>159868861.31999999</v>
      </c>
      <c r="C134" s="94">
        <v>60218126.419999994</v>
      </c>
      <c r="D134" s="94">
        <v>220086987.73999998</v>
      </c>
      <c r="E134" s="94">
        <v>71753549.770000011</v>
      </c>
      <c r="F134" s="94">
        <v>68208199.700000003</v>
      </c>
      <c r="G134" s="94">
        <f t="shared" si="4"/>
        <v>148333437.96999997</v>
      </c>
    </row>
    <row r="135" spans="1:7" x14ac:dyDescent="0.25">
      <c r="A135" s="33" t="s">
        <v>324</v>
      </c>
      <c r="B135" s="94">
        <v>0</v>
      </c>
      <c r="C135" s="94">
        <v>16794233.800000001</v>
      </c>
      <c r="D135" s="94">
        <v>16794233.800000001</v>
      </c>
      <c r="E135" s="94">
        <v>2710669.13</v>
      </c>
      <c r="F135" s="94">
        <v>562727.36</v>
      </c>
      <c r="G135" s="94">
        <f t="shared" si="4"/>
        <v>14083564.670000002</v>
      </c>
    </row>
    <row r="136" spans="1:7" x14ac:dyDescent="0.25">
      <c r="A136" s="33" t="s">
        <v>325</v>
      </c>
      <c r="B136" s="94">
        <v>383685829.89999998</v>
      </c>
      <c r="C136" s="94">
        <v>-283379773.50999999</v>
      </c>
      <c r="D136" s="94">
        <v>100306056.39</v>
      </c>
      <c r="E136" s="94">
        <v>0</v>
      </c>
      <c r="F136" s="94">
        <v>0</v>
      </c>
      <c r="G136" s="94">
        <f t="shared" si="4"/>
        <v>100306056.39</v>
      </c>
    </row>
    <row r="137" spans="1:7" x14ac:dyDescent="0.25">
      <c r="A137" s="33" t="s">
        <v>327</v>
      </c>
      <c r="B137" s="94">
        <v>0</v>
      </c>
      <c r="C137" s="94">
        <v>4132296.7199999997</v>
      </c>
      <c r="D137" s="94">
        <v>4132296.7199999997</v>
      </c>
      <c r="E137" s="94">
        <v>1122225.33</v>
      </c>
      <c r="F137" s="94">
        <v>206400.19</v>
      </c>
      <c r="G137" s="94">
        <f t="shared" si="4"/>
        <v>3010071.3899999997</v>
      </c>
    </row>
    <row r="138" spans="1:7" x14ac:dyDescent="0.25">
      <c r="A138" s="33" t="s">
        <v>351</v>
      </c>
      <c r="B138" s="94">
        <v>285031041.16999996</v>
      </c>
      <c r="C138" s="94">
        <v>0</v>
      </c>
      <c r="D138" s="94">
        <v>285031041.16999996</v>
      </c>
      <c r="E138" s="94">
        <v>140622071.78000003</v>
      </c>
      <c r="F138" s="94">
        <v>140622071.78000003</v>
      </c>
      <c r="G138" s="94">
        <f t="shared" si="4"/>
        <v>144408969.38999993</v>
      </c>
    </row>
    <row r="139" spans="1:7" x14ac:dyDescent="0.25">
      <c r="A139" s="33" t="s">
        <v>328</v>
      </c>
      <c r="B139" s="94">
        <v>0</v>
      </c>
      <c r="C139" s="94">
        <v>1618080.1</v>
      </c>
      <c r="D139" s="94">
        <v>1618080.1</v>
      </c>
      <c r="E139" s="94">
        <v>443628.19999999995</v>
      </c>
      <c r="F139" s="94">
        <v>84483.21</v>
      </c>
      <c r="G139" s="94">
        <f t="shared" si="4"/>
        <v>1174451.9000000001</v>
      </c>
    </row>
    <row r="140" spans="1:7" x14ac:dyDescent="0.25">
      <c r="A140" s="33" t="s">
        <v>329</v>
      </c>
      <c r="B140" s="94">
        <v>0</v>
      </c>
      <c r="C140" s="94">
        <v>753387.38</v>
      </c>
      <c r="D140" s="94">
        <v>753387.38</v>
      </c>
      <c r="E140" s="94">
        <v>160011.98000000001</v>
      </c>
      <c r="F140" s="94">
        <v>29748.9</v>
      </c>
      <c r="G140" s="94">
        <f t="shared" si="4"/>
        <v>593375.4</v>
      </c>
    </row>
    <row r="141" spans="1:7" x14ac:dyDescent="0.25">
      <c r="A141" s="33" t="s">
        <v>330</v>
      </c>
      <c r="B141" s="94">
        <v>0</v>
      </c>
      <c r="C141" s="94">
        <v>966047.36</v>
      </c>
      <c r="D141" s="94">
        <v>966047.36</v>
      </c>
      <c r="E141" s="94">
        <v>254863.21</v>
      </c>
      <c r="F141" s="94">
        <v>46151.77</v>
      </c>
      <c r="G141" s="94">
        <f t="shared" si="4"/>
        <v>711184.15</v>
      </c>
    </row>
    <row r="142" spans="1:7" x14ac:dyDescent="0.25">
      <c r="A142" s="33" t="s">
        <v>331</v>
      </c>
      <c r="B142" s="94">
        <v>0</v>
      </c>
      <c r="C142" s="94">
        <v>2169569.66</v>
      </c>
      <c r="D142" s="94">
        <v>2169569.66</v>
      </c>
      <c r="E142" s="94">
        <v>545727.19999999995</v>
      </c>
      <c r="F142" s="94">
        <v>109086.34</v>
      </c>
      <c r="G142" s="94">
        <f t="shared" si="4"/>
        <v>1623842.4600000002</v>
      </c>
    </row>
    <row r="143" spans="1:7" x14ac:dyDescent="0.25">
      <c r="A143" s="33" t="s">
        <v>332</v>
      </c>
      <c r="B143" s="94">
        <v>0</v>
      </c>
      <c r="C143" s="94">
        <v>546099.98</v>
      </c>
      <c r="D143" s="94">
        <v>546099.98</v>
      </c>
      <c r="E143" s="94">
        <v>141822.54999999999</v>
      </c>
      <c r="F143" s="94">
        <v>28588.52</v>
      </c>
      <c r="G143" s="94">
        <f t="shared" si="4"/>
        <v>404277.43</v>
      </c>
    </row>
    <row r="144" spans="1:7" x14ac:dyDescent="0.25">
      <c r="A144" s="33" t="s">
        <v>333</v>
      </c>
      <c r="B144" s="94">
        <v>0</v>
      </c>
      <c r="C144" s="94">
        <v>1983888.84</v>
      </c>
      <c r="D144" s="94">
        <v>1983888.84</v>
      </c>
      <c r="E144" s="94">
        <v>499376.03</v>
      </c>
      <c r="F144" s="94">
        <v>95687.64</v>
      </c>
      <c r="G144" s="94">
        <f t="shared" si="4"/>
        <v>1484512.81</v>
      </c>
    </row>
    <row r="145" spans="1:7" x14ac:dyDescent="0.25">
      <c r="A145" s="33" t="s">
        <v>334</v>
      </c>
      <c r="B145" s="94">
        <v>0</v>
      </c>
      <c r="C145" s="94">
        <v>317608.56</v>
      </c>
      <c r="D145" s="94">
        <v>317608.56</v>
      </c>
      <c r="E145" s="94">
        <v>89333.25</v>
      </c>
      <c r="F145" s="94">
        <v>17170.87</v>
      </c>
      <c r="G145" s="94">
        <f t="shared" si="4"/>
        <v>228275.31</v>
      </c>
    </row>
    <row r="146" spans="1:7" x14ac:dyDescent="0.25">
      <c r="A146" s="33" t="s">
        <v>336</v>
      </c>
      <c r="B146" s="94">
        <v>0</v>
      </c>
      <c r="C146" s="94">
        <v>20771077.579999998</v>
      </c>
      <c r="D146" s="94">
        <v>20771077.579999998</v>
      </c>
      <c r="E146" s="94">
        <v>19762764.780000001</v>
      </c>
      <c r="F146" s="94">
        <v>19762764.780000001</v>
      </c>
      <c r="G146" s="94">
        <f t="shared" si="4"/>
        <v>1008312.799999997</v>
      </c>
    </row>
    <row r="147" spans="1:7" x14ac:dyDescent="0.25">
      <c r="A147" s="33" t="s">
        <v>337</v>
      </c>
      <c r="B147" s="94">
        <v>46000000</v>
      </c>
      <c r="C147" s="94">
        <v>9266010.0899999999</v>
      </c>
      <c r="D147" s="94">
        <v>55266010.090000004</v>
      </c>
      <c r="E147" s="94">
        <v>16948111.75</v>
      </c>
      <c r="F147" s="94">
        <v>16948111.75</v>
      </c>
      <c r="G147" s="94">
        <f t="shared" si="4"/>
        <v>38317898.340000004</v>
      </c>
    </row>
    <row r="148" spans="1:7" x14ac:dyDescent="0.25">
      <c r="A148" s="33" t="s">
        <v>338</v>
      </c>
      <c r="B148" s="94">
        <v>0</v>
      </c>
      <c r="C148" s="94">
        <v>38002943.049999997</v>
      </c>
      <c r="D148" s="94">
        <v>38002943.049999997</v>
      </c>
      <c r="E148" s="94">
        <v>3462844.79</v>
      </c>
      <c r="F148" s="94">
        <v>3462844.79</v>
      </c>
      <c r="G148" s="94">
        <f t="shared" si="4"/>
        <v>34540098.259999998</v>
      </c>
    </row>
    <row r="149" spans="1:7" x14ac:dyDescent="0.25">
      <c r="A149" s="33" t="s">
        <v>340</v>
      </c>
      <c r="B149" s="94">
        <v>0</v>
      </c>
      <c r="C149" s="94">
        <v>4197283.58</v>
      </c>
      <c r="D149" s="94">
        <v>4197283.58</v>
      </c>
      <c r="E149" s="94">
        <v>4116943.69</v>
      </c>
      <c r="F149" s="94">
        <v>4116943.69</v>
      </c>
      <c r="G149" s="94">
        <f t="shared" si="4"/>
        <v>80339.89000000013</v>
      </c>
    </row>
    <row r="150" spans="1:7" x14ac:dyDescent="0.25">
      <c r="A150" s="33" t="s">
        <v>345</v>
      </c>
      <c r="B150" s="94">
        <v>152572541.71000001</v>
      </c>
      <c r="C150" s="94">
        <v>42874539.729999997</v>
      </c>
      <c r="D150" s="94">
        <v>195447081.44000003</v>
      </c>
      <c r="E150" s="94">
        <v>36307868.270000003</v>
      </c>
      <c r="F150" s="94">
        <v>33127413.560000002</v>
      </c>
      <c r="G150" s="94">
        <f t="shared" si="4"/>
        <v>159139213.17000002</v>
      </c>
    </row>
    <row r="151" spans="1:7" x14ac:dyDescent="0.25">
      <c r="A151" s="33" t="s">
        <v>349</v>
      </c>
      <c r="B151" s="94">
        <v>555403123.38</v>
      </c>
      <c r="C151" s="94">
        <v>-214418171.08999997</v>
      </c>
      <c r="D151" s="94">
        <v>340984952.29000002</v>
      </c>
      <c r="E151" s="94">
        <v>222485581.88</v>
      </c>
      <c r="F151" s="94">
        <v>205878623.13</v>
      </c>
      <c r="G151" s="94">
        <f t="shared" si="4"/>
        <v>118499370.41000003</v>
      </c>
    </row>
    <row r="152" spans="1:7" x14ac:dyDescent="0.25">
      <c r="A152" s="33" t="s">
        <v>350</v>
      </c>
      <c r="B152" s="94">
        <v>69502993.340000004</v>
      </c>
      <c r="C152" s="94">
        <v>11036726.719999999</v>
      </c>
      <c r="D152" s="94">
        <v>80539720.060000002</v>
      </c>
      <c r="E152" s="94">
        <v>19715952.670000002</v>
      </c>
      <c r="F152" s="94">
        <v>19061490.250000004</v>
      </c>
      <c r="G152" s="94">
        <f t="shared" si="4"/>
        <v>60823767.390000001</v>
      </c>
    </row>
    <row r="153" spans="1:7" x14ac:dyDescent="0.25">
      <c r="A153" s="12" t="s">
        <v>2</v>
      </c>
      <c r="B153" s="95"/>
      <c r="C153" s="95"/>
      <c r="D153" s="95"/>
      <c r="E153" s="95"/>
      <c r="F153" s="95"/>
      <c r="G153" s="94"/>
    </row>
    <row r="154" spans="1:7" x14ac:dyDescent="0.25">
      <c r="A154" s="1" t="s">
        <v>103</v>
      </c>
      <c r="B154" s="96">
        <f t="shared" ref="B154:G154" si="5">SUM(B88,B9)</f>
        <v>9166543346.2399979</v>
      </c>
      <c r="C154" s="96">
        <f t="shared" si="5"/>
        <v>2435922712.7700005</v>
      </c>
      <c r="D154" s="96">
        <f t="shared" si="5"/>
        <v>11602466059.01</v>
      </c>
      <c r="E154" s="96">
        <f t="shared" si="5"/>
        <v>4465185927.829999</v>
      </c>
      <c r="F154" s="96">
        <f t="shared" si="5"/>
        <v>4273428646.8000016</v>
      </c>
      <c r="G154" s="96">
        <f t="shared" si="5"/>
        <v>7137280131.1800022</v>
      </c>
    </row>
    <row r="155" spans="1:7" x14ac:dyDescent="0.25">
      <c r="A155" s="26"/>
      <c r="B155" s="26"/>
      <c r="C155" s="26"/>
      <c r="D155" s="26"/>
      <c r="E155" s="26"/>
      <c r="F155" s="26"/>
      <c r="G155" s="26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87:G88 B9:G9 B153:F154 G15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87:G88 B154:G154 B153:F15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15" sqref="A15"/>
    </sheetView>
  </sheetViews>
  <sheetFormatPr baseColWidth="10" defaultColWidth="11" defaultRowHeight="15" x14ac:dyDescent="0.25"/>
  <cols>
    <col min="1" max="1" width="82.7109375" customWidth="1"/>
    <col min="2" max="2" width="22.28515625" bestFit="1" customWidth="1"/>
    <col min="3" max="3" width="18.28515625" customWidth="1"/>
    <col min="4" max="6" width="22.28515625" bestFit="1" customWidth="1"/>
    <col min="7" max="7" width="19.7109375" bestFit="1" customWidth="1"/>
  </cols>
  <sheetData>
    <row r="1" spans="1:7" ht="40.9" customHeight="1" x14ac:dyDescent="0.25">
      <c r="A1" s="110" t="s">
        <v>108</v>
      </c>
      <c r="B1" s="111"/>
      <c r="C1" s="111"/>
      <c r="D1" s="111"/>
      <c r="E1" s="111"/>
      <c r="F1" s="111"/>
      <c r="G1" s="111"/>
    </row>
    <row r="2" spans="1:7" x14ac:dyDescent="0.25">
      <c r="A2" s="58" t="s">
        <v>352</v>
      </c>
      <c r="B2" s="59"/>
      <c r="C2" s="59"/>
      <c r="D2" s="59"/>
      <c r="E2" s="59"/>
      <c r="F2" s="59"/>
      <c r="G2" s="60"/>
    </row>
    <row r="3" spans="1:7" x14ac:dyDescent="0.25">
      <c r="A3" s="61" t="s">
        <v>109</v>
      </c>
      <c r="B3" s="62"/>
      <c r="C3" s="62"/>
      <c r="D3" s="62"/>
      <c r="E3" s="62"/>
      <c r="F3" s="62"/>
      <c r="G3" s="63"/>
    </row>
    <row r="4" spans="1:7" x14ac:dyDescent="0.25">
      <c r="A4" s="61" t="s">
        <v>110</v>
      </c>
      <c r="B4" s="62"/>
      <c r="C4" s="62"/>
      <c r="D4" s="62"/>
      <c r="E4" s="62"/>
      <c r="F4" s="62"/>
      <c r="G4" s="63"/>
    </row>
    <row r="5" spans="1:7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ht="15.75" customHeight="1" x14ac:dyDescent="0.25">
      <c r="A7" s="99" t="s">
        <v>1</v>
      </c>
      <c r="B7" s="107" t="s">
        <v>22</v>
      </c>
      <c r="C7" s="108"/>
      <c r="D7" s="108"/>
      <c r="E7" s="108"/>
      <c r="F7" s="109"/>
      <c r="G7" s="103" t="s">
        <v>111</v>
      </c>
    </row>
    <row r="8" spans="1:7" ht="30" x14ac:dyDescent="0.25">
      <c r="A8" s="100"/>
      <c r="B8" s="6" t="s">
        <v>24</v>
      </c>
      <c r="C8" s="3" t="s">
        <v>112</v>
      </c>
      <c r="D8" s="6" t="s">
        <v>26</v>
      </c>
      <c r="E8" s="6" t="s">
        <v>3</v>
      </c>
      <c r="F8" s="13" t="s">
        <v>4</v>
      </c>
      <c r="G8" s="102"/>
    </row>
    <row r="9" spans="1:7" ht="16.5" customHeight="1" x14ac:dyDescent="0.25">
      <c r="A9" s="7" t="s">
        <v>113</v>
      </c>
      <c r="B9" s="11">
        <f>SUM(B10,B19,B27,B37)</f>
        <v>6923307676.4899998</v>
      </c>
      <c r="C9" s="11">
        <f t="shared" ref="C9:G9" si="0">SUM(C10,C19,C27,C37)</f>
        <v>2057648808.3900006</v>
      </c>
      <c r="D9" s="11">
        <f t="shared" si="0"/>
        <v>8980956484.8799992</v>
      </c>
      <c r="E9" s="11">
        <f t="shared" si="0"/>
        <v>3551655111.2999992</v>
      </c>
      <c r="F9" s="11">
        <f t="shared" si="0"/>
        <v>3448676917.9599991</v>
      </c>
      <c r="G9" s="11">
        <f t="shared" si="0"/>
        <v>5429301373.579999</v>
      </c>
    </row>
    <row r="10" spans="1:7" ht="15" customHeight="1" x14ac:dyDescent="0.25">
      <c r="A10" s="28" t="s">
        <v>114</v>
      </c>
      <c r="B10" s="22">
        <f>SUM(B11:B18)</f>
        <v>3879362221.269999</v>
      </c>
      <c r="C10" s="22">
        <f t="shared" ref="C10:F10" si="1">SUM(C11:C18)</f>
        <v>-293449786.8799997</v>
      </c>
      <c r="D10" s="22">
        <f t="shared" si="1"/>
        <v>3585912434.3899994</v>
      </c>
      <c r="E10" s="22">
        <f t="shared" si="1"/>
        <v>1537394262.7099998</v>
      </c>
      <c r="F10" s="22">
        <f t="shared" si="1"/>
        <v>1504664684.7199998</v>
      </c>
      <c r="G10" s="22">
        <f>D10-E10</f>
        <v>2048518171.6799996</v>
      </c>
    </row>
    <row r="11" spans="1:7" x14ac:dyDescent="0.25">
      <c r="A11" s="47" t="s">
        <v>115</v>
      </c>
      <c r="B11" s="22">
        <v>32421394.929999992</v>
      </c>
      <c r="C11" s="22">
        <v>-3064973.46</v>
      </c>
      <c r="D11" s="22">
        <v>29356421.469999991</v>
      </c>
      <c r="E11" s="22">
        <v>11899465.66</v>
      </c>
      <c r="F11" s="22">
        <v>11836245.039999999</v>
      </c>
      <c r="G11" s="22">
        <f t="shared" ref="G11:G41" si="2">D11-E11</f>
        <v>17456955.809999991</v>
      </c>
    </row>
    <row r="12" spans="1:7" x14ac:dyDescent="0.25">
      <c r="A12" s="47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f t="shared" si="2"/>
        <v>0</v>
      </c>
    </row>
    <row r="13" spans="1:7" x14ac:dyDescent="0.25">
      <c r="A13" s="47" t="s">
        <v>117</v>
      </c>
      <c r="B13" s="22">
        <v>566045428.12999976</v>
      </c>
      <c r="C13" s="22">
        <v>-247648611.62999985</v>
      </c>
      <c r="D13" s="22">
        <v>318396816.50000012</v>
      </c>
      <c r="E13" s="22">
        <v>139561170.47000006</v>
      </c>
      <c r="F13" s="22">
        <v>132591882.10000002</v>
      </c>
      <c r="G13" s="22">
        <f t="shared" si="2"/>
        <v>178835646.03000006</v>
      </c>
    </row>
    <row r="14" spans="1:7" x14ac:dyDescent="0.25">
      <c r="A14" s="47" t="s">
        <v>118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 t="shared" si="2"/>
        <v>0</v>
      </c>
    </row>
    <row r="15" spans="1:7" x14ac:dyDescent="0.25">
      <c r="A15" s="47" t="s">
        <v>119</v>
      </c>
      <c r="B15" s="22">
        <v>427850407.72000003</v>
      </c>
      <c r="C15" s="22">
        <v>-17490608.120000001</v>
      </c>
      <c r="D15" s="22">
        <v>410359799.59999996</v>
      </c>
      <c r="E15" s="22">
        <v>218148539.22</v>
      </c>
      <c r="F15" s="22">
        <v>214378713.06999999</v>
      </c>
      <c r="G15" s="22">
        <f t="shared" si="2"/>
        <v>192211260.37999997</v>
      </c>
    </row>
    <row r="16" spans="1:7" x14ac:dyDescent="0.25">
      <c r="A16" s="47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f t="shared" si="2"/>
        <v>0</v>
      </c>
    </row>
    <row r="17" spans="1:7" x14ac:dyDescent="0.25">
      <c r="A17" s="47" t="s">
        <v>121</v>
      </c>
      <c r="B17" s="22">
        <v>2471105898.0899992</v>
      </c>
      <c r="C17" s="22">
        <v>-50543209.419999838</v>
      </c>
      <c r="D17" s="22">
        <v>2420562688.6699991</v>
      </c>
      <c r="E17" s="22">
        <v>1000222588.7499999</v>
      </c>
      <c r="F17" s="22">
        <v>979623342.39999974</v>
      </c>
      <c r="G17" s="22">
        <f t="shared" si="2"/>
        <v>1420340099.9199991</v>
      </c>
    </row>
    <row r="18" spans="1:7" x14ac:dyDescent="0.25">
      <c r="A18" s="47" t="s">
        <v>122</v>
      </c>
      <c r="B18" s="22">
        <v>381939092.4000001</v>
      </c>
      <c r="C18" s="22">
        <v>25297615.749999996</v>
      </c>
      <c r="D18" s="22">
        <v>407236708.1500001</v>
      </c>
      <c r="E18" s="22">
        <v>167562498.60999998</v>
      </c>
      <c r="F18" s="22">
        <v>166234502.11000007</v>
      </c>
      <c r="G18" s="22">
        <f t="shared" si="2"/>
        <v>239674209.54000011</v>
      </c>
    </row>
    <row r="19" spans="1:7" x14ac:dyDescent="0.25">
      <c r="A19" s="28" t="s">
        <v>123</v>
      </c>
      <c r="B19" s="22">
        <f>SUM(B20:B26)</f>
        <v>2118542645.79</v>
      </c>
      <c r="C19" s="22">
        <f t="shared" ref="C19:F19" si="3">SUM(C20:C26)</f>
        <v>2120288517.8300002</v>
      </c>
      <c r="D19" s="22">
        <f t="shared" si="3"/>
        <v>4238831163.6199989</v>
      </c>
      <c r="E19" s="22">
        <f t="shared" si="3"/>
        <v>1501741195.6399996</v>
      </c>
      <c r="F19" s="22">
        <f t="shared" si="3"/>
        <v>1441555049.7099998</v>
      </c>
      <c r="G19" s="22">
        <f t="shared" si="2"/>
        <v>2737089967.9799995</v>
      </c>
    </row>
    <row r="20" spans="1:7" x14ac:dyDescent="0.25">
      <c r="A20" s="47" t="s">
        <v>124</v>
      </c>
      <c r="B20" s="22">
        <v>165715314.39000002</v>
      </c>
      <c r="C20" s="22">
        <v>332183757.56999999</v>
      </c>
      <c r="D20" s="22">
        <v>497899071.96000004</v>
      </c>
      <c r="E20" s="22">
        <v>111478992.39999999</v>
      </c>
      <c r="F20" s="22">
        <v>111346963.88</v>
      </c>
      <c r="G20" s="22">
        <f t="shared" si="2"/>
        <v>386420079.56000006</v>
      </c>
    </row>
    <row r="21" spans="1:7" x14ac:dyDescent="0.25">
      <c r="A21" s="47" t="s">
        <v>125</v>
      </c>
      <c r="B21" s="22">
        <v>881936339.46000004</v>
      </c>
      <c r="C21" s="22">
        <v>1395687126.8700006</v>
      </c>
      <c r="D21" s="22">
        <v>2277623466.3299985</v>
      </c>
      <c r="E21" s="22">
        <v>850458788.10999954</v>
      </c>
      <c r="F21" s="22">
        <v>830331138.29999971</v>
      </c>
      <c r="G21" s="22">
        <f t="shared" si="2"/>
        <v>1427164678.2199988</v>
      </c>
    </row>
    <row r="22" spans="1:7" x14ac:dyDescent="0.25">
      <c r="A22" s="47" t="s">
        <v>126</v>
      </c>
      <c r="B22" s="22">
        <v>187746265.44000006</v>
      </c>
      <c r="C22" s="22">
        <v>21495940.569999997</v>
      </c>
      <c r="D22" s="22">
        <v>209242206.01000002</v>
      </c>
      <c r="E22" s="22">
        <v>58091879.260000043</v>
      </c>
      <c r="F22" s="22">
        <v>56886583.320000038</v>
      </c>
      <c r="G22" s="22">
        <f t="shared" si="2"/>
        <v>151150326.74999997</v>
      </c>
    </row>
    <row r="23" spans="1:7" x14ac:dyDescent="0.25">
      <c r="A23" s="47" t="s">
        <v>127</v>
      </c>
      <c r="B23" s="22">
        <v>256355072.97999993</v>
      </c>
      <c r="C23" s="22">
        <v>166994198.61000001</v>
      </c>
      <c r="D23" s="22">
        <v>423349271.58999997</v>
      </c>
      <c r="E23" s="22">
        <v>169898932.66999999</v>
      </c>
      <c r="F23" s="22">
        <v>154972639.92000002</v>
      </c>
      <c r="G23" s="22">
        <f t="shared" si="2"/>
        <v>253450338.91999999</v>
      </c>
    </row>
    <row r="24" spans="1:7" x14ac:dyDescent="0.25">
      <c r="A24" s="47" t="s">
        <v>128</v>
      </c>
      <c r="B24" s="22">
        <v>152581582.99999997</v>
      </c>
      <c r="C24" s="22">
        <v>131113615.59999999</v>
      </c>
      <c r="D24" s="22">
        <v>283695198.59999985</v>
      </c>
      <c r="E24" s="22">
        <v>60487370.620000012</v>
      </c>
      <c r="F24" s="22">
        <v>59304394.74000001</v>
      </c>
      <c r="G24" s="22">
        <f t="shared" si="2"/>
        <v>223207827.97999984</v>
      </c>
    </row>
    <row r="25" spans="1:7" x14ac:dyDescent="0.25">
      <c r="A25" s="47" t="s">
        <v>129</v>
      </c>
      <c r="B25" s="22">
        <v>358648890.28000003</v>
      </c>
      <c r="C25" s="22">
        <v>55241847.599999994</v>
      </c>
      <c r="D25" s="22">
        <v>413890737.88000011</v>
      </c>
      <c r="E25" s="22">
        <v>185352348.22000009</v>
      </c>
      <c r="F25" s="22">
        <v>166574361.9600001</v>
      </c>
      <c r="G25" s="22">
        <f t="shared" si="2"/>
        <v>228538389.66000003</v>
      </c>
    </row>
    <row r="26" spans="1:7" x14ac:dyDescent="0.25">
      <c r="A26" s="47" t="s">
        <v>130</v>
      </c>
      <c r="B26" s="22">
        <v>115559180.24000002</v>
      </c>
      <c r="C26" s="22">
        <v>17572031.009999998</v>
      </c>
      <c r="D26" s="22">
        <v>133131211.25000003</v>
      </c>
      <c r="E26" s="22">
        <v>65972884.359999992</v>
      </c>
      <c r="F26" s="22">
        <v>62138967.590000018</v>
      </c>
      <c r="G26" s="22">
        <f t="shared" si="2"/>
        <v>67158326.890000045</v>
      </c>
    </row>
    <row r="27" spans="1:7" x14ac:dyDescent="0.25">
      <c r="A27" s="28" t="s">
        <v>131</v>
      </c>
      <c r="B27" s="22">
        <f>SUM(B28:B36)</f>
        <v>925402809.42999995</v>
      </c>
      <c r="C27" s="22">
        <f t="shared" ref="C27:F27" si="4">SUM(C28:C36)</f>
        <v>230810077.44</v>
      </c>
      <c r="D27" s="22">
        <f t="shared" si="4"/>
        <v>1156212886.8700001</v>
      </c>
      <c r="E27" s="22">
        <f t="shared" si="4"/>
        <v>512519652.94999993</v>
      </c>
      <c r="F27" s="22">
        <f t="shared" si="4"/>
        <v>502457183.52999997</v>
      </c>
      <c r="G27" s="22">
        <f t="shared" si="2"/>
        <v>643693233.9200002</v>
      </c>
    </row>
    <row r="28" spans="1:7" x14ac:dyDescent="0.25">
      <c r="A28" s="50" t="s">
        <v>132</v>
      </c>
      <c r="B28" s="22">
        <v>141688397.94999999</v>
      </c>
      <c r="C28" s="22">
        <v>13952870.679999992</v>
      </c>
      <c r="D28" s="22">
        <v>155641268.63000003</v>
      </c>
      <c r="E28" s="22">
        <v>65742268.470000006</v>
      </c>
      <c r="F28" s="22">
        <v>65241509.449999996</v>
      </c>
      <c r="G28" s="22">
        <f t="shared" si="2"/>
        <v>89899000.160000026</v>
      </c>
    </row>
    <row r="29" spans="1:7" x14ac:dyDescent="0.25">
      <c r="A29" s="47" t="s">
        <v>133</v>
      </c>
      <c r="B29" s="22">
        <v>0</v>
      </c>
      <c r="C29" s="22">
        <v>25730982.82</v>
      </c>
      <c r="D29" s="22">
        <v>25730982.82</v>
      </c>
      <c r="E29" s="22">
        <v>3828215.4</v>
      </c>
      <c r="F29" s="22">
        <v>3483177.18</v>
      </c>
      <c r="G29" s="22">
        <f t="shared" si="2"/>
        <v>21902767.420000002</v>
      </c>
    </row>
    <row r="30" spans="1:7" x14ac:dyDescent="0.25">
      <c r="A30" s="47" t="s">
        <v>134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si="2"/>
        <v>0</v>
      </c>
    </row>
    <row r="31" spans="1:7" x14ac:dyDescent="0.25">
      <c r="A31" s="47" t="s">
        <v>135</v>
      </c>
      <c r="B31" s="22">
        <v>328706115.92000002</v>
      </c>
      <c r="C31" s="22">
        <v>49924534.640000001</v>
      </c>
      <c r="D31" s="22">
        <v>378630650.56000012</v>
      </c>
      <c r="E31" s="22">
        <v>210841194.28999999</v>
      </c>
      <c r="F31" s="22">
        <v>204022660.60999998</v>
      </c>
      <c r="G31" s="22">
        <f t="shared" si="2"/>
        <v>167789456.27000013</v>
      </c>
    </row>
    <row r="32" spans="1:7" x14ac:dyDescent="0.25">
      <c r="A32" s="47" t="s">
        <v>136</v>
      </c>
      <c r="B32" s="22">
        <v>148731560</v>
      </c>
      <c r="C32" s="22">
        <v>118569713.86000001</v>
      </c>
      <c r="D32" s="22">
        <v>267301273.86000001</v>
      </c>
      <c r="E32" s="22">
        <v>160590263.15999997</v>
      </c>
      <c r="F32" s="22">
        <v>160590263.15999997</v>
      </c>
      <c r="G32" s="22">
        <f t="shared" si="2"/>
        <v>106711010.70000005</v>
      </c>
    </row>
    <row r="33" spans="1:7" ht="14.65" customHeight="1" x14ac:dyDescent="0.25">
      <c r="A33" s="47" t="s">
        <v>137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2"/>
        <v>0</v>
      </c>
    </row>
    <row r="34" spans="1:7" ht="14.65" customHeight="1" x14ac:dyDescent="0.25">
      <c r="A34" s="47" t="s">
        <v>138</v>
      </c>
      <c r="B34" s="22">
        <v>133980931.77</v>
      </c>
      <c r="C34" s="22">
        <v>6518843.1600000001</v>
      </c>
      <c r="D34" s="22">
        <v>140499774.93000001</v>
      </c>
      <c r="E34" s="22">
        <v>26697204.32</v>
      </c>
      <c r="F34" s="22">
        <v>25988108.800000001</v>
      </c>
      <c r="G34" s="22">
        <f t="shared" si="2"/>
        <v>113802570.61000001</v>
      </c>
    </row>
    <row r="35" spans="1:7" ht="14.65" customHeight="1" x14ac:dyDescent="0.25">
      <c r="A35" s="47" t="s">
        <v>139</v>
      </c>
      <c r="B35" s="22">
        <v>172295803.78999999</v>
      </c>
      <c r="C35" s="22">
        <v>16113132.279999997</v>
      </c>
      <c r="D35" s="22">
        <v>188408936.06999993</v>
      </c>
      <c r="E35" s="22">
        <v>44820507.310000002</v>
      </c>
      <c r="F35" s="22">
        <v>43131464.330000006</v>
      </c>
      <c r="G35" s="22">
        <f t="shared" si="2"/>
        <v>143588428.75999993</v>
      </c>
    </row>
    <row r="36" spans="1:7" ht="14.65" customHeight="1" x14ac:dyDescent="0.25">
      <c r="A36" s="47" t="s">
        <v>140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 t="shared" si="2"/>
        <v>0</v>
      </c>
    </row>
    <row r="37" spans="1:7" ht="14.65" customHeight="1" x14ac:dyDescent="0.25">
      <c r="A37" s="29" t="s">
        <v>141</v>
      </c>
      <c r="B37" s="22">
        <f>SUM(B38:B41)</f>
        <v>0</v>
      </c>
      <c r="C37" s="22">
        <f t="shared" ref="C37:F37" si="5">SUM(C38:C41)</f>
        <v>0</v>
      </c>
      <c r="D37" s="22">
        <f t="shared" si="5"/>
        <v>0</v>
      </c>
      <c r="E37" s="22">
        <f t="shared" si="5"/>
        <v>0</v>
      </c>
      <c r="F37" s="22">
        <f t="shared" si="5"/>
        <v>0</v>
      </c>
      <c r="G37" s="22">
        <f t="shared" si="2"/>
        <v>0</v>
      </c>
    </row>
    <row r="38" spans="1:7" x14ac:dyDescent="0.25">
      <c r="A38" s="50" t="s">
        <v>142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 t="shared" si="2"/>
        <v>0</v>
      </c>
    </row>
    <row r="39" spans="1:7" ht="30" x14ac:dyDescent="0.25">
      <c r="A39" s="50" t="s">
        <v>143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si="2"/>
        <v>0</v>
      </c>
    </row>
    <row r="40" spans="1:7" x14ac:dyDescent="0.25">
      <c r="A40" s="50" t="s">
        <v>144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f t="shared" si="2"/>
        <v>0</v>
      </c>
    </row>
    <row r="41" spans="1:7" x14ac:dyDescent="0.25">
      <c r="A41" s="50" t="s">
        <v>145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f t="shared" si="2"/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146</v>
      </c>
      <c r="B43" s="2">
        <f>SUM(B44,B53,B61,B71)</f>
        <v>2243235669.75</v>
      </c>
      <c r="C43" s="2">
        <f t="shared" ref="C43:G43" si="6">SUM(C44,C53,C61,C71)</f>
        <v>378273904.37999994</v>
      </c>
      <c r="D43" s="2">
        <f t="shared" si="6"/>
        <v>2621509574.1300001</v>
      </c>
      <c r="E43" s="2">
        <f t="shared" si="6"/>
        <v>913530816.52999985</v>
      </c>
      <c r="F43" s="2">
        <f t="shared" si="6"/>
        <v>824751728.84000003</v>
      </c>
      <c r="G43" s="2">
        <f t="shared" si="6"/>
        <v>1707978757.6000004</v>
      </c>
    </row>
    <row r="44" spans="1:7" x14ac:dyDescent="0.25">
      <c r="A44" s="28" t="s">
        <v>114</v>
      </c>
      <c r="B44" s="22">
        <f>SUM(B45:B52)</f>
        <v>772277697.75</v>
      </c>
      <c r="C44" s="22">
        <f t="shared" ref="C44:F44" si="7">SUM(C45:C52)</f>
        <v>36732024.649999946</v>
      </c>
      <c r="D44" s="22">
        <f t="shared" si="7"/>
        <v>809009722.40000021</v>
      </c>
      <c r="E44" s="22">
        <f t="shared" si="7"/>
        <v>208115916.90000001</v>
      </c>
      <c r="F44" s="22">
        <f t="shared" si="7"/>
        <v>156802775.05000001</v>
      </c>
      <c r="G44" s="22">
        <f t="shared" ref="G44:G75" si="8">D44-E44</f>
        <v>600893805.50000024</v>
      </c>
    </row>
    <row r="45" spans="1:7" x14ac:dyDescent="0.25">
      <c r="A45" s="50" t="s">
        <v>115</v>
      </c>
      <c r="B45" s="22">
        <v>0</v>
      </c>
      <c r="C45" s="22">
        <v>2779151.44</v>
      </c>
      <c r="D45" s="22">
        <v>2779151.44</v>
      </c>
      <c r="E45" s="22">
        <v>692710.25</v>
      </c>
      <c r="F45" s="22">
        <v>135127.64000000001</v>
      </c>
      <c r="G45" s="22">
        <f t="shared" si="8"/>
        <v>2086441.19</v>
      </c>
    </row>
    <row r="46" spans="1:7" x14ac:dyDescent="0.25">
      <c r="A46" s="50" t="s">
        <v>116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f t="shared" si="8"/>
        <v>0</v>
      </c>
    </row>
    <row r="47" spans="1:7" x14ac:dyDescent="0.25">
      <c r="A47" s="50" t="s">
        <v>117</v>
      </c>
      <c r="B47" s="22">
        <v>0</v>
      </c>
      <c r="C47" s="22">
        <v>21258336.040000007</v>
      </c>
      <c r="D47" s="22">
        <v>21258336.040000007</v>
      </c>
      <c r="E47" s="22">
        <v>4770481.3999999994</v>
      </c>
      <c r="F47" s="22">
        <v>919528.12</v>
      </c>
      <c r="G47" s="22">
        <f t="shared" si="8"/>
        <v>16487854.640000008</v>
      </c>
    </row>
    <row r="48" spans="1:7" x14ac:dyDescent="0.25">
      <c r="A48" s="50" t="s">
        <v>118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f t="shared" si="8"/>
        <v>0</v>
      </c>
    </row>
    <row r="49" spans="1:7" x14ac:dyDescent="0.25">
      <c r="A49" s="50" t="s">
        <v>119</v>
      </c>
      <c r="B49" s="22">
        <v>0</v>
      </c>
      <c r="C49" s="22">
        <v>18183392.199999999</v>
      </c>
      <c r="D49" s="22">
        <v>18183392.199999999</v>
      </c>
      <c r="E49" s="22">
        <v>4597560.3099999996</v>
      </c>
      <c r="F49" s="22">
        <v>953034.41999999993</v>
      </c>
      <c r="G49" s="22">
        <f t="shared" si="8"/>
        <v>13585831.890000001</v>
      </c>
    </row>
    <row r="50" spans="1:7" x14ac:dyDescent="0.25">
      <c r="A50" s="50" t="s">
        <v>120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f t="shared" si="8"/>
        <v>0</v>
      </c>
    </row>
    <row r="51" spans="1:7" x14ac:dyDescent="0.25">
      <c r="A51" s="50" t="s">
        <v>121</v>
      </c>
      <c r="B51" s="22">
        <v>388591867.85000002</v>
      </c>
      <c r="C51" s="22">
        <v>262925512.53999993</v>
      </c>
      <c r="D51" s="22">
        <v>651517380.3900001</v>
      </c>
      <c r="E51" s="22">
        <v>194291741.31999999</v>
      </c>
      <c r="F51" s="22">
        <v>154045040.39000002</v>
      </c>
      <c r="G51" s="22">
        <f t="shared" si="8"/>
        <v>457225639.07000011</v>
      </c>
    </row>
    <row r="52" spans="1:7" x14ac:dyDescent="0.25">
      <c r="A52" s="50" t="s">
        <v>122</v>
      </c>
      <c r="B52" s="22">
        <v>383685829.89999998</v>
      </c>
      <c r="C52" s="22">
        <v>-268414367.56999996</v>
      </c>
      <c r="D52" s="22">
        <v>115271462.33</v>
      </c>
      <c r="E52" s="22">
        <v>3763423.62</v>
      </c>
      <c r="F52" s="22">
        <v>750044.48</v>
      </c>
      <c r="G52" s="22">
        <f t="shared" si="8"/>
        <v>111508038.70999999</v>
      </c>
    </row>
    <row r="53" spans="1:7" x14ac:dyDescent="0.25">
      <c r="A53" s="28" t="s">
        <v>123</v>
      </c>
      <c r="B53" s="22">
        <f>SUM(B54:B60)</f>
        <v>1185926930.8299999</v>
      </c>
      <c r="C53" s="22">
        <f t="shared" ref="C53:F53" si="9">SUM(C54:C60)</f>
        <v>294151647.28999996</v>
      </c>
      <c r="D53" s="22">
        <f t="shared" si="9"/>
        <v>1480078578.1199999</v>
      </c>
      <c r="E53" s="22">
        <f t="shared" si="9"/>
        <v>541362249.56999993</v>
      </c>
      <c r="F53" s="22">
        <f t="shared" si="9"/>
        <v>510013397.38000005</v>
      </c>
      <c r="G53" s="22">
        <f t="shared" si="8"/>
        <v>938716328.54999995</v>
      </c>
    </row>
    <row r="54" spans="1:7" x14ac:dyDescent="0.25">
      <c r="A54" s="50" t="s">
        <v>124</v>
      </c>
      <c r="B54" s="22">
        <v>781070600.38999999</v>
      </c>
      <c r="C54" s="22">
        <v>-239809295.50999999</v>
      </c>
      <c r="D54" s="22">
        <v>541261304.88</v>
      </c>
      <c r="E54" s="22">
        <v>259074465.16999996</v>
      </c>
      <c r="F54" s="22">
        <v>241590414.32000002</v>
      </c>
      <c r="G54" s="22">
        <f t="shared" si="8"/>
        <v>282186839.71000004</v>
      </c>
    </row>
    <row r="55" spans="1:7" x14ac:dyDescent="0.25">
      <c r="A55" s="50" t="s">
        <v>125</v>
      </c>
      <c r="B55" s="22">
        <v>358856330.44</v>
      </c>
      <c r="C55" s="22">
        <v>337441102.72999996</v>
      </c>
      <c r="D55" s="22">
        <v>696297433.16999996</v>
      </c>
      <c r="E55" s="22">
        <v>206083935.08000001</v>
      </c>
      <c r="F55" s="22">
        <v>195755141.20000005</v>
      </c>
      <c r="G55" s="22">
        <f t="shared" si="8"/>
        <v>490213498.08999991</v>
      </c>
    </row>
    <row r="56" spans="1:7" x14ac:dyDescent="0.25">
      <c r="A56" s="50" t="s">
        <v>126</v>
      </c>
      <c r="B56" s="22">
        <v>0</v>
      </c>
      <c r="C56" s="22">
        <v>12938993.800000001</v>
      </c>
      <c r="D56" s="22">
        <v>12938993.800000001</v>
      </c>
      <c r="E56" s="22">
        <v>2710669.13</v>
      </c>
      <c r="F56" s="22">
        <v>562727.36</v>
      </c>
      <c r="G56" s="22">
        <f t="shared" si="8"/>
        <v>10228324.670000002</v>
      </c>
    </row>
    <row r="57" spans="1:7" x14ac:dyDescent="0.25">
      <c r="A57" s="51" t="s">
        <v>127</v>
      </c>
      <c r="B57" s="22">
        <v>46000000</v>
      </c>
      <c r="C57" s="22">
        <v>20435579.75</v>
      </c>
      <c r="D57" s="22">
        <v>66435579.75</v>
      </c>
      <c r="E57" s="22">
        <v>17493838.949999999</v>
      </c>
      <c r="F57" s="22">
        <v>17057198.09</v>
      </c>
      <c r="G57" s="22">
        <f t="shared" si="8"/>
        <v>48941740.799999997</v>
      </c>
    </row>
    <row r="58" spans="1:7" x14ac:dyDescent="0.25">
      <c r="A58" s="50" t="s">
        <v>128</v>
      </c>
      <c r="B58" s="22">
        <v>0</v>
      </c>
      <c r="C58" s="22">
        <v>123995209.48999999</v>
      </c>
      <c r="D58" s="22">
        <v>123995209.48999999</v>
      </c>
      <c r="E58" s="22">
        <v>52254078.210000001</v>
      </c>
      <c r="F58" s="22">
        <v>51527997.080000006</v>
      </c>
      <c r="G58" s="22">
        <f t="shared" si="8"/>
        <v>71741131.280000001</v>
      </c>
    </row>
    <row r="59" spans="1:7" x14ac:dyDescent="0.25">
      <c r="A59" s="50" t="s">
        <v>129</v>
      </c>
      <c r="B59" s="22">
        <v>0</v>
      </c>
      <c r="C59" s="22">
        <v>39150057.030000001</v>
      </c>
      <c r="D59" s="22">
        <v>39150057.030000001</v>
      </c>
      <c r="E59" s="22">
        <v>3745263.0300000003</v>
      </c>
      <c r="F59" s="22">
        <v>3519919.33</v>
      </c>
      <c r="G59" s="22">
        <f t="shared" si="8"/>
        <v>35404794</v>
      </c>
    </row>
    <row r="60" spans="1:7" x14ac:dyDescent="0.25">
      <c r="A60" s="50" t="s">
        <v>130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f t="shared" si="8"/>
        <v>0</v>
      </c>
    </row>
    <row r="61" spans="1:7" x14ac:dyDescent="0.25">
      <c r="A61" s="28" t="s">
        <v>131</v>
      </c>
      <c r="B61" s="22">
        <f>SUM(B62:B70)</f>
        <v>0</v>
      </c>
      <c r="C61" s="22">
        <f t="shared" ref="C61:F61" si="10">SUM(C62:C70)</f>
        <v>47390232.440000005</v>
      </c>
      <c r="D61" s="22">
        <f t="shared" si="10"/>
        <v>47390232.440000005</v>
      </c>
      <c r="E61" s="22">
        <f t="shared" si="10"/>
        <v>23430578.279999997</v>
      </c>
      <c r="F61" s="22">
        <f t="shared" si="10"/>
        <v>17313484.630000003</v>
      </c>
      <c r="G61" s="22">
        <f t="shared" si="8"/>
        <v>23959654.160000008</v>
      </c>
    </row>
    <row r="62" spans="1:7" x14ac:dyDescent="0.25">
      <c r="A62" s="50" t="s">
        <v>132</v>
      </c>
      <c r="B62" s="22">
        <v>0</v>
      </c>
      <c r="C62" s="22">
        <v>9450557.9200000018</v>
      </c>
      <c r="D62" s="22">
        <v>9450557.9200000018</v>
      </c>
      <c r="E62" s="22">
        <v>2236170.75</v>
      </c>
      <c r="F62" s="22">
        <v>464163.86</v>
      </c>
      <c r="G62" s="22">
        <f t="shared" si="8"/>
        <v>7214387.1700000018</v>
      </c>
    </row>
    <row r="63" spans="1:7" x14ac:dyDescent="0.25">
      <c r="A63" s="50" t="s">
        <v>133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f t="shared" si="8"/>
        <v>0</v>
      </c>
    </row>
    <row r="64" spans="1:7" x14ac:dyDescent="0.25">
      <c r="A64" s="50" t="s">
        <v>134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f t="shared" si="8"/>
        <v>0</v>
      </c>
    </row>
    <row r="65" spans="1:7" x14ac:dyDescent="0.25">
      <c r="A65" s="50" t="s">
        <v>135</v>
      </c>
      <c r="B65" s="22">
        <v>0</v>
      </c>
      <c r="C65" s="22">
        <v>31435910.32</v>
      </c>
      <c r="D65" s="22">
        <v>31435910.32</v>
      </c>
      <c r="E65" s="22">
        <v>19468542.02</v>
      </c>
      <c r="F65" s="22">
        <v>16528688.470000001</v>
      </c>
      <c r="G65" s="22">
        <f t="shared" si="8"/>
        <v>11967368.300000001</v>
      </c>
    </row>
    <row r="66" spans="1:7" x14ac:dyDescent="0.25">
      <c r="A66" s="50" t="s">
        <v>136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f t="shared" si="8"/>
        <v>0</v>
      </c>
    </row>
    <row r="67" spans="1:7" x14ac:dyDescent="0.25">
      <c r="A67" s="50" t="s">
        <v>137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f t="shared" si="8"/>
        <v>0</v>
      </c>
    </row>
    <row r="68" spans="1:7" x14ac:dyDescent="0.25">
      <c r="A68" s="50" t="s">
        <v>138</v>
      </c>
      <c r="B68" s="22">
        <v>0</v>
      </c>
      <c r="C68" s="22">
        <v>1618080.1</v>
      </c>
      <c r="D68" s="22">
        <v>1618080.1</v>
      </c>
      <c r="E68" s="22">
        <v>443628.19999999995</v>
      </c>
      <c r="F68" s="22">
        <v>84483.21</v>
      </c>
      <c r="G68" s="22">
        <f t="shared" si="8"/>
        <v>1174451.9000000001</v>
      </c>
    </row>
    <row r="69" spans="1:7" x14ac:dyDescent="0.25">
      <c r="A69" s="50" t="s">
        <v>139</v>
      </c>
      <c r="B69" s="22">
        <v>0</v>
      </c>
      <c r="C69" s="22">
        <v>4885684.0999999996</v>
      </c>
      <c r="D69" s="22">
        <v>4885684.0999999996</v>
      </c>
      <c r="E69" s="22">
        <v>1282237.31</v>
      </c>
      <c r="F69" s="22">
        <v>236149.09</v>
      </c>
      <c r="G69" s="22">
        <f t="shared" si="8"/>
        <v>3603446.7899999996</v>
      </c>
    </row>
    <row r="70" spans="1:7" x14ac:dyDescent="0.25">
      <c r="A70" s="50" t="s">
        <v>140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f t="shared" si="8"/>
        <v>0</v>
      </c>
    </row>
    <row r="71" spans="1:7" x14ac:dyDescent="0.25">
      <c r="A71" s="29" t="s">
        <v>141</v>
      </c>
      <c r="B71" s="22">
        <f>SUM(B72:B75)</f>
        <v>285031041.17000002</v>
      </c>
      <c r="C71" s="22">
        <f t="shared" ref="C71:F71" si="11">SUM(C72:C75)</f>
        <v>0</v>
      </c>
      <c r="D71" s="22">
        <f t="shared" si="11"/>
        <v>285031041.17000002</v>
      </c>
      <c r="E71" s="22">
        <f t="shared" si="11"/>
        <v>140622071.78</v>
      </c>
      <c r="F71" s="22">
        <f t="shared" si="11"/>
        <v>140622071.78</v>
      </c>
      <c r="G71" s="22">
        <f t="shared" si="8"/>
        <v>144408969.39000002</v>
      </c>
    </row>
    <row r="72" spans="1:7" x14ac:dyDescent="0.25">
      <c r="A72" s="50" t="s">
        <v>142</v>
      </c>
      <c r="B72" s="22">
        <v>285031041.17000002</v>
      </c>
      <c r="C72" s="22">
        <v>0</v>
      </c>
      <c r="D72" s="22">
        <v>285031041.17000002</v>
      </c>
      <c r="E72" s="22">
        <v>140622071.78</v>
      </c>
      <c r="F72" s="22">
        <v>140622071.78</v>
      </c>
      <c r="G72" s="22">
        <f t="shared" si="8"/>
        <v>144408969.39000002</v>
      </c>
    </row>
    <row r="73" spans="1:7" ht="30" x14ac:dyDescent="0.25">
      <c r="A73" s="50" t="s">
        <v>143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f t="shared" si="8"/>
        <v>0</v>
      </c>
    </row>
    <row r="74" spans="1:7" x14ac:dyDescent="0.25">
      <c r="A74" s="50" t="s">
        <v>144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f t="shared" si="8"/>
        <v>0</v>
      </c>
    </row>
    <row r="75" spans="1:7" x14ac:dyDescent="0.25">
      <c r="A75" s="50" t="s">
        <v>145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f t="shared" si="8"/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9166543346.2399998</v>
      </c>
      <c r="C77" s="2">
        <f t="shared" ref="C77:G77" si="12">C43+C9</f>
        <v>2435922712.7700005</v>
      </c>
      <c r="D77" s="2">
        <f t="shared" si="12"/>
        <v>11602466059.009998</v>
      </c>
      <c r="E77" s="2">
        <f t="shared" si="12"/>
        <v>4465185927.829999</v>
      </c>
      <c r="F77" s="2">
        <f t="shared" si="12"/>
        <v>4273428646.7999992</v>
      </c>
      <c r="G77" s="2">
        <f t="shared" si="12"/>
        <v>7137280131.1799994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7:G37 B53:G53 B9:B10 B19:G19 B27:G27 B71:G71 B43:B44 B76:G77 C38:G41 C9:G18 C20:G26 C28:G36 C43:G52 B61:G61 C54:G60 C62:G7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F12 B14:F14 B16:F16 B19:F19 B27:F27 B30:F30 B33:F33 B42:G43 B10:F10 B36:F41 B76:G77 B44:F44 B53:F53 B60:F61 B66:F67 B73:F75 B46:F46 B48:F48 B50:F50 B63:F64 B70:F7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26" sqref="C26"/>
    </sheetView>
  </sheetViews>
  <sheetFormatPr baseColWidth="10" defaultColWidth="11" defaultRowHeight="15" x14ac:dyDescent="0.25"/>
  <cols>
    <col min="1" max="1" width="68.7109375" bestFit="1" customWidth="1"/>
    <col min="2" max="2" width="21.7109375" bestFit="1" customWidth="1"/>
    <col min="3" max="3" width="19.7109375" customWidth="1"/>
    <col min="4" max="4" width="20.71093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4" t="s">
        <v>147</v>
      </c>
      <c r="B1" s="97"/>
      <c r="C1" s="97"/>
      <c r="D1" s="97"/>
      <c r="E1" s="97"/>
      <c r="F1" s="97"/>
      <c r="G1" s="98"/>
    </row>
    <row r="2" spans="1:7" x14ac:dyDescent="0.25">
      <c r="A2" s="58" t="s">
        <v>352</v>
      </c>
      <c r="B2" s="59"/>
      <c r="C2" s="59"/>
      <c r="D2" s="59"/>
      <c r="E2" s="59"/>
      <c r="F2" s="59"/>
      <c r="G2" s="60"/>
    </row>
    <row r="3" spans="1:7" x14ac:dyDescent="0.25">
      <c r="A3" s="61" t="s">
        <v>20</v>
      </c>
      <c r="B3" s="62"/>
      <c r="C3" s="62"/>
      <c r="D3" s="62"/>
      <c r="E3" s="62"/>
      <c r="F3" s="62"/>
      <c r="G3" s="63"/>
    </row>
    <row r="4" spans="1:7" x14ac:dyDescent="0.25">
      <c r="A4" s="61" t="s">
        <v>148</v>
      </c>
      <c r="B4" s="62"/>
      <c r="C4" s="62"/>
      <c r="D4" s="62"/>
      <c r="E4" s="62"/>
      <c r="F4" s="62"/>
      <c r="G4" s="63"/>
    </row>
    <row r="5" spans="1:7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x14ac:dyDescent="0.25">
      <c r="A7" s="99" t="s">
        <v>149</v>
      </c>
      <c r="B7" s="102" t="s">
        <v>22</v>
      </c>
      <c r="C7" s="102"/>
      <c r="D7" s="102"/>
      <c r="E7" s="102"/>
      <c r="F7" s="102"/>
      <c r="G7" s="102" t="s">
        <v>23</v>
      </c>
    </row>
    <row r="8" spans="1:7" ht="30" x14ac:dyDescent="0.25">
      <c r="A8" s="100"/>
      <c r="B8" s="3" t="s">
        <v>24</v>
      </c>
      <c r="C8" s="14" t="s">
        <v>112</v>
      </c>
      <c r="D8" s="14" t="s">
        <v>6</v>
      </c>
      <c r="E8" s="14" t="s">
        <v>3</v>
      </c>
      <c r="F8" s="14" t="s">
        <v>4</v>
      </c>
      <c r="G8" s="112"/>
    </row>
    <row r="9" spans="1:7" ht="15.75" customHeight="1" x14ac:dyDescent="0.25">
      <c r="A9" s="7" t="s">
        <v>150</v>
      </c>
      <c r="B9" s="67">
        <f>SUM(B10,B11,B12,B15,B16,B19)</f>
        <v>3514314094.0199986</v>
      </c>
      <c r="C9" s="67">
        <f t="shared" ref="C9:G9" si="0">SUM(C10,C11,C12,C15,C16,C19)</f>
        <v>-409139845.38999987</v>
      </c>
      <c r="D9" s="67">
        <f t="shared" si="0"/>
        <v>3105174248.6299992</v>
      </c>
      <c r="E9" s="67">
        <f t="shared" si="0"/>
        <v>1417229588.7299998</v>
      </c>
      <c r="F9" s="67">
        <f t="shared" si="0"/>
        <v>1410577200.5799999</v>
      </c>
      <c r="G9" s="67">
        <f t="shared" si="0"/>
        <v>1687944659.8999991</v>
      </c>
    </row>
    <row r="10" spans="1:7" x14ac:dyDescent="0.25">
      <c r="A10" s="28" t="s">
        <v>151</v>
      </c>
      <c r="B10" s="45">
        <v>1498305772.930001</v>
      </c>
      <c r="C10" s="45">
        <f>D10-B10</f>
        <v>-156528797.41000009</v>
      </c>
      <c r="D10" s="45">
        <v>1341776975.5200009</v>
      </c>
      <c r="E10" s="45">
        <v>626156554.97000003</v>
      </c>
      <c r="F10" s="45">
        <v>624571744.22000027</v>
      </c>
      <c r="G10" s="46">
        <f>D10-E10</f>
        <v>715620420.55000091</v>
      </c>
    </row>
    <row r="11" spans="1:7" ht="15.75" customHeight="1" x14ac:dyDescent="0.25">
      <c r="A11" s="28" t="s">
        <v>152</v>
      </c>
      <c r="B11" s="46">
        <v>0</v>
      </c>
      <c r="C11" s="45">
        <f t="shared" ref="C11:C19" si="1">D11-B11</f>
        <v>0</v>
      </c>
      <c r="D11" s="46">
        <v>0</v>
      </c>
      <c r="E11" s="46">
        <v>0</v>
      </c>
      <c r="F11" s="46">
        <v>0</v>
      </c>
      <c r="G11" s="46">
        <f t="shared" ref="G11:G19" si="2">D11-E11</f>
        <v>0</v>
      </c>
    </row>
    <row r="12" spans="1:7" x14ac:dyDescent="0.25">
      <c r="A12" s="28" t="s">
        <v>153</v>
      </c>
      <c r="B12" s="46">
        <f>B13+B14</f>
        <v>100717617.78999999</v>
      </c>
      <c r="C12" s="45">
        <f t="shared" si="1"/>
        <v>3427008.0100000203</v>
      </c>
      <c r="D12" s="46">
        <f t="shared" ref="D12:G12" si="3">D13+D14</f>
        <v>104144625.80000001</v>
      </c>
      <c r="E12" s="46">
        <f t="shared" si="3"/>
        <v>37171782.070000008</v>
      </c>
      <c r="F12" s="46">
        <f t="shared" si="3"/>
        <v>37163251.010000005</v>
      </c>
      <c r="G12" s="46">
        <f t="shared" si="3"/>
        <v>66972843.730000012</v>
      </c>
    </row>
    <row r="13" spans="1:7" x14ac:dyDescent="0.25">
      <c r="A13" s="47" t="s">
        <v>154</v>
      </c>
      <c r="B13" s="46">
        <v>90645856.010999992</v>
      </c>
      <c r="C13" s="45">
        <f t="shared" si="1"/>
        <v>3084307.2090000212</v>
      </c>
      <c r="D13" s="46">
        <v>93730163.220000014</v>
      </c>
      <c r="E13" s="46">
        <v>33454603.863000005</v>
      </c>
      <c r="F13" s="46">
        <v>33446925.909000006</v>
      </c>
      <c r="G13" s="46">
        <f t="shared" si="2"/>
        <v>60275559.357000008</v>
      </c>
    </row>
    <row r="14" spans="1:7" x14ac:dyDescent="0.25">
      <c r="A14" s="47" t="s">
        <v>155</v>
      </c>
      <c r="B14" s="46">
        <v>10071761.778999999</v>
      </c>
      <c r="C14" s="45">
        <f t="shared" si="1"/>
        <v>342700.80100000277</v>
      </c>
      <c r="D14" s="46">
        <v>10414462.580000002</v>
      </c>
      <c r="E14" s="46">
        <v>3717178.2070000009</v>
      </c>
      <c r="F14" s="46">
        <v>3716325.1010000007</v>
      </c>
      <c r="G14" s="46">
        <f t="shared" si="2"/>
        <v>6697284.3730000015</v>
      </c>
    </row>
    <row r="15" spans="1:7" x14ac:dyDescent="0.25">
      <c r="A15" s="28" t="s">
        <v>156</v>
      </c>
      <c r="B15" s="46">
        <v>1915290703.2999978</v>
      </c>
      <c r="C15" s="45">
        <f t="shared" si="1"/>
        <v>-256038055.98999977</v>
      </c>
      <c r="D15" s="46">
        <v>1659252647.309998</v>
      </c>
      <c r="E15" s="46">
        <v>753901251.6899997</v>
      </c>
      <c r="F15" s="46">
        <v>748842205.34999955</v>
      </c>
      <c r="G15" s="46">
        <f t="shared" si="2"/>
        <v>905351395.61999834</v>
      </c>
    </row>
    <row r="16" spans="1:7" ht="30" x14ac:dyDescent="0.25">
      <c r="A16" s="29" t="s">
        <v>157</v>
      </c>
      <c r="B16" s="46">
        <f>B17+B18</f>
        <v>0</v>
      </c>
      <c r="C16" s="45">
        <f t="shared" si="1"/>
        <v>0</v>
      </c>
      <c r="D16" s="46">
        <f t="shared" ref="D16:G16" si="4">D17+D18</f>
        <v>0</v>
      </c>
      <c r="E16" s="46">
        <f t="shared" si="4"/>
        <v>0</v>
      </c>
      <c r="F16" s="46">
        <f t="shared" si="4"/>
        <v>0</v>
      </c>
      <c r="G16" s="46">
        <f t="shared" si="4"/>
        <v>0</v>
      </c>
    </row>
    <row r="17" spans="1:7" x14ac:dyDescent="0.25">
      <c r="A17" s="47" t="s">
        <v>158</v>
      </c>
      <c r="B17" s="46">
        <v>0</v>
      </c>
      <c r="C17" s="45">
        <f t="shared" si="1"/>
        <v>0</v>
      </c>
      <c r="D17" s="46">
        <v>0</v>
      </c>
      <c r="E17" s="46">
        <v>0</v>
      </c>
      <c r="F17" s="46">
        <v>0</v>
      </c>
      <c r="G17" s="46">
        <f t="shared" si="2"/>
        <v>0</v>
      </c>
    </row>
    <row r="18" spans="1:7" x14ac:dyDescent="0.25">
      <c r="A18" s="47" t="s">
        <v>159</v>
      </c>
      <c r="B18" s="46">
        <v>0</v>
      </c>
      <c r="C18" s="45">
        <f t="shared" si="1"/>
        <v>0</v>
      </c>
      <c r="D18" s="46">
        <v>0</v>
      </c>
      <c r="E18" s="46">
        <v>0</v>
      </c>
      <c r="F18" s="46">
        <v>0</v>
      </c>
      <c r="G18" s="46">
        <f t="shared" si="2"/>
        <v>0</v>
      </c>
    </row>
    <row r="19" spans="1:7" x14ac:dyDescent="0.25">
      <c r="A19" s="28" t="s">
        <v>160</v>
      </c>
      <c r="B19" s="46">
        <v>0</v>
      </c>
      <c r="C19" s="45">
        <f t="shared" si="1"/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161</v>
      </c>
      <c r="B21" s="67">
        <f>SUM(B22,B23,B24,B27,B28,B31)</f>
        <v>40312993.340000004</v>
      </c>
      <c r="C21" s="67">
        <f t="shared" ref="C21:F21" si="5">SUM(C22,C23,C24,C27,C28,C31)</f>
        <v>361425972.37999988</v>
      </c>
      <c r="D21" s="67">
        <f t="shared" si="5"/>
        <v>401738965.71999991</v>
      </c>
      <c r="E21" s="67">
        <f t="shared" si="5"/>
        <v>98374633.439999998</v>
      </c>
      <c r="F21" s="67">
        <f t="shared" si="5"/>
        <v>30401129</v>
      </c>
      <c r="G21" s="67">
        <f>SUM(G22,G23,G24,G27,G28,G31)</f>
        <v>303364332.27999991</v>
      </c>
    </row>
    <row r="22" spans="1:7" x14ac:dyDescent="0.25">
      <c r="A22" s="28" t="s">
        <v>151</v>
      </c>
      <c r="B22" s="45">
        <v>0</v>
      </c>
      <c r="C22" s="45">
        <f t="shared" ref="C22:C31" si="6">D22-B22</f>
        <v>136171052.78</v>
      </c>
      <c r="D22" s="45">
        <v>136171052.78</v>
      </c>
      <c r="E22" s="45">
        <v>33928651.07</v>
      </c>
      <c r="F22" s="45">
        <v>6897270.7000000002</v>
      </c>
      <c r="G22" s="46">
        <f t="shared" ref="G22:G31" si="7">D22-E22</f>
        <v>102242401.71000001</v>
      </c>
    </row>
    <row r="23" spans="1:7" x14ac:dyDescent="0.25">
      <c r="A23" s="28" t="s">
        <v>152</v>
      </c>
      <c r="B23" s="46">
        <v>0</v>
      </c>
      <c r="C23" s="45">
        <f t="shared" si="6"/>
        <v>0</v>
      </c>
      <c r="D23" s="46">
        <v>0</v>
      </c>
      <c r="E23" s="46">
        <v>0</v>
      </c>
      <c r="F23" s="46">
        <v>0</v>
      </c>
      <c r="G23" s="46">
        <f t="shared" si="7"/>
        <v>0</v>
      </c>
    </row>
    <row r="24" spans="1:7" x14ac:dyDescent="0.25">
      <c r="A24" s="28" t="s">
        <v>153</v>
      </c>
      <c r="B24" s="46">
        <f t="shared" ref="B24:G24" si="8">B25+B26</f>
        <v>0</v>
      </c>
      <c r="C24" s="45">
        <f t="shared" si="6"/>
        <v>12938993.800000001</v>
      </c>
      <c r="D24" s="46">
        <f t="shared" si="8"/>
        <v>12938993.800000001</v>
      </c>
      <c r="E24" s="46">
        <f t="shared" si="8"/>
        <v>2710669.13</v>
      </c>
      <c r="F24" s="46">
        <f t="shared" si="8"/>
        <v>562727.36</v>
      </c>
      <c r="G24" s="46">
        <f t="shared" si="8"/>
        <v>10228324.67</v>
      </c>
    </row>
    <row r="25" spans="1:7" x14ac:dyDescent="0.25">
      <c r="A25" s="47" t="s">
        <v>154</v>
      </c>
      <c r="B25" s="46">
        <v>0</v>
      </c>
      <c r="C25" s="45">
        <f t="shared" si="6"/>
        <v>11645094.42</v>
      </c>
      <c r="D25" s="46">
        <v>11645094.42</v>
      </c>
      <c r="E25" s="46">
        <v>2439602.2169999997</v>
      </c>
      <c r="F25" s="46">
        <v>506454.62399999995</v>
      </c>
      <c r="G25" s="46">
        <f t="shared" si="7"/>
        <v>9205492.2029999997</v>
      </c>
    </row>
    <row r="26" spans="1:7" x14ac:dyDescent="0.25">
      <c r="A26" s="47" t="s">
        <v>155</v>
      </c>
      <c r="B26" s="46">
        <v>0</v>
      </c>
      <c r="C26" s="45">
        <f t="shared" si="6"/>
        <v>1293899.3800000001</v>
      </c>
      <c r="D26" s="46">
        <v>1293899.3800000001</v>
      </c>
      <c r="E26" s="46">
        <v>271066.913</v>
      </c>
      <c r="F26" s="46">
        <v>56272.736000000004</v>
      </c>
      <c r="G26" s="46">
        <f t="shared" si="7"/>
        <v>1022832.4670000002</v>
      </c>
    </row>
    <row r="27" spans="1:7" x14ac:dyDescent="0.25">
      <c r="A27" s="28" t="s">
        <v>156</v>
      </c>
      <c r="B27" s="46">
        <v>40312993.340000004</v>
      </c>
      <c r="C27" s="45">
        <f t="shared" si="6"/>
        <v>212315925.79999989</v>
      </c>
      <c r="D27" s="46">
        <v>252628919.1399999</v>
      </c>
      <c r="E27" s="46">
        <v>61735313.239999995</v>
      </c>
      <c r="F27" s="46">
        <v>22941130.939999998</v>
      </c>
      <c r="G27" s="46">
        <f t="shared" si="7"/>
        <v>190893605.89999992</v>
      </c>
    </row>
    <row r="28" spans="1:7" ht="30" x14ac:dyDescent="0.25">
      <c r="A28" s="29" t="s">
        <v>157</v>
      </c>
      <c r="B28" s="46">
        <f t="shared" ref="B28:G28" si="9">B29+B30</f>
        <v>0</v>
      </c>
      <c r="C28" s="45">
        <f t="shared" si="6"/>
        <v>0</v>
      </c>
      <c r="D28" s="46">
        <f t="shared" si="9"/>
        <v>0</v>
      </c>
      <c r="E28" s="46">
        <f t="shared" si="9"/>
        <v>0</v>
      </c>
      <c r="F28" s="46">
        <f t="shared" si="9"/>
        <v>0</v>
      </c>
      <c r="G28" s="46">
        <f t="shared" si="9"/>
        <v>0</v>
      </c>
    </row>
    <row r="29" spans="1:7" x14ac:dyDescent="0.25">
      <c r="A29" s="47" t="s">
        <v>158</v>
      </c>
      <c r="B29" s="46">
        <v>0</v>
      </c>
      <c r="C29" s="45">
        <f t="shared" si="6"/>
        <v>0</v>
      </c>
      <c r="D29" s="46">
        <v>0</v>
      </c>
      <c r="E29" s="46">
        <v>0</v>
      </c>
      <c r="F29" s="46">
        <v>0</v>
      </c>
      <c r="G29" s="46">
        <f t="shared" si="7"/>
        <v>0</v>
      </c>
    </row>
    <row r="30" spans="1:7" x14ac:dyDescent="0.25">
      <c r="A30" s="47" t="s">
        <v>159</v>
      </c>
      <c r="B30" s="46">
        <v>0</v>
      </c>
      <c r="C30" s="45">
        <f t="shared" si="6"/>
        <v>0</v>
      </c>
      <c r="D30" s="46">
        <v>0</v>
      </c>
      <c r="E30" s="46">
        <v>0</v>
      </c>
      <c r="F30" s="46">
        <v>0</v>
      </c>
      <c r="G30" s="46">
        <f t="shared" si="7"/>
        <v>0</v>
      </c>
    </row>
    <row r="31" spans="1:7" x14ac:dyDescent="0.25">
      <c r="A31" s="28" t="s">
        <v>160</v>
      </c>
      <c r="B31" s="46">
        <v>0</v>
      </c>
      <c r="C31" s="45">
        <f t="shared" si="6"/>
        <v>0</v>
      </c>
      <c r="D31" s="46">
        <v>0</v>
      </c>
      <c r="E31" s="46">
        <v>0</v>
      </c>
      <c r="F31" s="46">
        <v>0</v>
      </c>
      <c r="G31" s="46">
        <f t="shared" si="7"/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65" customHeight="1" x14ac:dyDescent="0.25">
      <c r="A33" s="1" t="s">
        <v>162</v>
      </c>
      <c r="B33" s="67">
        <f>B21+B9</f>
        <v>3554627087.3599987</v>
      </c>
      <c r="C33" s="67">
        <f t="shared" ref="C33:G33" si="10">C21+C9</f>
        <v>-47713873.00999999</v>
      </c>
      <c r="D33" s="67">
        <f t="shared" si="10"/>
        <v>3506913214.349999</v>
      </c>
      <c r="E33" s="67">
        <f t="shared" si="10"/>
        <v>1515604222.1699998</v>
      </c>
      <c r="F33" s="67">
        <f t="shared" si="10"/>
        <v>1440978329.5799999</v>
      </c>
      <c r="G33" s="67">
        <f t="shared" si="10"/>
        <v>1991308992.1799991</v>
      </c>
    </row>
    <row r="34" spans="1:7" ht="14.6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C20:C21 G9:G33 B11:B21 D11:F21 B23:B33 D23:F33 C32:C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21 B11 G10 B12 D12:F12 G11 B32:F33 B22:B26 D24:F24 B16:B19 D16:F19 B28:B31 D28:F31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15" t="s">
        <v>163</v>
      </c>
      <c r="B1" s="115"/>
      <c r="C1" s="115"/>
      <c r="D1" s="115"/>
      <c r="E1" s="115"/>
      <c r="F1" s="115"/>
      <c r="G1" s="115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79" t="s">
        <v>164</v>
      </c>
      <c r="B3" s="80"/>
      <c r="C3" s="80"/>
      <c r="D3" s="80"/>
      <c r="E3" s="80"/>
      <c r="F3" s="80"/>
      <c r="G3" s="81"/>
    </row>
    <row r="4" spans="1:7" x14ac:dyDescent="0.25">
      <c r="A4" s="79" t="s">
        <v>0</v>
      </c>
      <c r="B4" s="80"/>
      <c r="C4" s="80"/>
      <c r="D4" s="80"/>
      <c r="E4" s="80"/>
      <c r="F4" s="80"/>
      <c r="G4" s="81"/>
    </row>
    <row r="5" spans="1:7" x14ac:dyDescent="0.25">
      <c r="A5" s="79" t="s">
        <v>165</v>
      </c>
      <c r="B5" s="80"/>
      <c r="C5" s="80"/>
      <c r="D5" s="80"/>
      <c r="E5" s="80"/>
      <c r="F5" s="80"/>
      <c r="G5" s="81"/>
    </row>
    <row r="6" spans="1:7" x14ac:dyDescent="0.25">
      <c r="A6" s="113" t="s">
        <v>189</v>
      </c>
      <c r="B6" s="17">
        <v>2022</v>
      </c>
      <c r="C6" s="113">
        <f>+B6+1</f>
        <v>2023</v>
      </c>
      <c r="D6" s="113">
        <f>+C6+1</f>
        <v>2024</v>
      </c>
      <c r="E6" s="113">
        <f>+D6+1</f>
        <v>2025</v>
      </c>
      <c r="F6" s="113">
        <f>+E6+1</f>
        <v>2026</v>
      </c>
      <c r="G6" s="113">
        <f>+F6+1</f>
        <v>2027</v>
      </c>
    </row>
    <row r="7" spans="1:7" ht="83.25" customHeight="1" x14ac:dyDescent="0.25">
      <c r="A7" s="114"/>
      <c r="B7" s="40" t="s">
        <v>243</v>
      </c>
      <c r="C7" s="114"/>
      <c r="D7" s="114"/>
      <c r="E7" s="114"/>
      <c r="F7" s="114"/>
      <c r="G7" s="114"/>
    </row>
    <row r="8" spans="1:7" ht="30" x14ac:dyDescent="0.25">
      <c r="A8" s="41" t="s">
        <v>190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244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245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246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247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248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191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249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251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192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252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173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253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6" t="s">
        <v>175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176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165</v>
      </c>
      <c r="B5" s="62"/>
      <c r="C5" s="62"/>
      <c r="D5" s="62"/>
      <c r="E5" s="62"/>
      <c r="F5" s="62"/>
      <c r="G5" s="63"/>
    </row>
    <row r="6" spans="1:7" x14ac:dyDescent="0.25">
      <c r="A6" s="117" t="s">
        <v>254</v>
      </c>
      <c r="B6" s="17">
        <v>2022</v>
      </c>
      <c r="C6" s="113">
        <f>+B6+1</f>
        <v>2023</v>
      </c>
      <c r="D6" s="113">
        <f>+C6+1</f>
        <v>2024</v>
      </c>
      <c r="E6" s="113">
        <f>+D6+1</f>
        <v>2025</v>
      </c>
      <c r="F6" s="113">
        <f>+E6+1</f>
        <v>2026</v>
      </c>
      <c r="G6" s="113">
        <f>+F6+1</f>
        <v>2027</v>
      </c>
    </row>
    <row r="7" spans="1:7" ht="57.75" customHeight="1" x14ac:dyDescent="0.25">
      <c r="A7" s="118"/>
      <c r="B7" s="18" t="s">
        <v>243</v>
      </c>
      <c r="C7" s="114"/>
      <c r="D7" s="114"/>
      <c r="E7" s="114"/>
      <c r="F7" s="114"/>
      <c r="G7" s="114"/>
    </row>
    <row r="8" spans="1:7" x14ac:dyDescent="0.25">
      <c r="A8" s="7" t="s">
        <v>177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255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256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178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179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257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180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181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183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184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255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256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178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179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257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180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181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185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183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186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116" t="s">
        <v>187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188</v>
      </c>
      <c r="B3" s="62"/>
      <c r="C3" s="62"/>
      <c r="D3" s="62"/>
      <c r="E3" s="62"/>
      <c r="F3" s="62"/>
      <c r="G3" s="63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120" t="s">
        <v>189</v>
      </c>
      <c r="B5" s="121">
        <v>2017</v>
      </c>
      <c r="C5" s="121">
        <f>+B5+1</f>
        <v>2018</v>
      </c>
      <c r="D5" s="121">
        <f>+C5+1</f>
        <v>2019</v>
      </c>
      <c r="E5" s="121">
        <f>+D5+1</f>
        <v>2020</v>
      </c>
      <c r="F5" s="121">
        <f>+E5+1</f>
        <v>2021</v>
      </c>
      <c r="G5" s="17">
        <f>+F5+1</f>
        <v>2022</v>
      </c>
    </row>
    <row r="6" spans="1:7" ht="32.25" x14ac:dyDescent="0.25">
      <c r="A6" s="103"/>
      <c r="B6" s="122"/>
      <c r="C6" s="122"/>
      <c r="D6" s="122"/>
      <c r="E6" s="122"/>
      <c r="F6" s="122"/>
      <c r="G6" s="18" t="s">
        <v>258</v>
      </c>
    </row>
    <row r="7" spans="1:7" x14ac:dyDescent="0.25">
      <c r="A7" s="32" t="s">
        <v>190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259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260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166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167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261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262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168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169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263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170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264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265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191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266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267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172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268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192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193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173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269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174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19" t="s">
        <v>270</v>
      </c>
      <c r="B39" s="119"/>
      <c r="C39" s="119"/>
      <c r="D39" s="119"/>
      <c r="E39" s="119"/>
      <c r="F39" s="119"/>
      <c r="G39" s="119"/>
    </row>
    <row r="40" spans="1:7" x14ac:dyDescent="0.25">
      <c r="A40" s="119" t="s">
        <v>271</v>
      </c>
      <c r="B40" s="119"/>
      <c r="C40" s="119"/>
      <c r="D40" s="119"/>
      <c r="E40" s="119"/>
      <c r="F40" s="119"/>
      <c r="G40" s="11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116" t="s">
        <v>194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195</v>
      </c>
      <c r="B3" s="62"/>
      <c r="C3" s="62"/>
      <c r="D3" s="62"/>
      <c r="E3" s="62"/>
      <c r="F3" s="62"/>
      <c r="G3" s="63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123" t="s">
        <v>254</v>
      </c>
      <c r="B5" s="121">
        <v>2017</v>
      </c>
      <c r="C5" s="121">
        <f>+B5+1</f>
        <v>2018</v>
      </c>
      <c r="D5" s="121">
        <f>+C5+1</f>
        <v>2019</v>
      </c>
      <c r="E5" s="121">
        <f>+D5+1</f>
        <v>2020</v>
      </c>
      <c r="F5" s="121">
        <f>+E5+1</f>
        <v>2021</v>
      </c>
      <c r="G5" s="17">
        <v>2022</v>
      </c>
    </row>
    <row r="6" spans="1:7" ht="48.75" customHeight="1" x14ac:dyDescent="0.25">
      <c r="A6" s="124"/>
      <c r="B6" s="122"/>
      <c r="C6" s="122"/>
      <c r="D6" s="122"/>
      <c r="E6" s="122"/>
      <c r="F6" s="122"/>
      <c r="G6" s="18" t="s">
        <v>272</v>
      </c>
    </row>
    <row r="7" spans="1:7" x14ac:dyDescent="0.25">
      <c r="A7" s="7" t="s">
        <v>177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255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256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178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179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257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180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181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182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184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255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256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178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179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257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180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181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185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183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273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19" t="s">
        <v>270</v>
      </c>
      <c r="B32" s="119"/>
      <c r="C32" s="119"/>
      <c r="D32" s="119"/>
      <c r="E32" s="119"/>
      <c r="F32" s="119"/>
      <c r="G32" s="119"/>
    </row>
    <row r="33" spans="1:7" x14ac:dyDescent="0.25">
      <c r="A33" s="119" t="s">
        <v>271</v>
      </c>
      <c r="B33" s="119"/>
      <c r="C33" s="119"/>
      <c r="D33" s="119"/>
      <c r="E33" s="119"/>
      <c r="F33" s="119"/>
      <c r="G33" s="11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28515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28515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28515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28515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28515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28515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28515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28515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28515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28515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28515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28515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28515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28515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28515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28515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28515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28515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28515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28515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28515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28515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28515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28515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28515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28515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28515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28515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28515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28515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28515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28515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28515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28515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28515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28515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28515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28515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28515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28515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28515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28515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28515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28515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28515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28515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28515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28515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28515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28515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28515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28515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28515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28515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28515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28515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28515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28515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28515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28515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28515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28515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28515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28515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25" t="s">
        <v>196</v>
      </c>
      <c r="B1" s="125"/>
      <c r="C1" s="125"/>
      <c r="D1" s="125"/>
      <c r="E1" s="125"/>
      <c r="F1" s="125"/>
    </row>
    <row r="2" spans="1:6" ht="20.100000000000001" customHeight="1" x14ac:dyDescent="0.25">
      <c r="A2" s="58" t="e">
        <f>#REF!</f>
        <v>#REF!</v>
      </c>
      <c r="B2" s="82"/>
      <c r="C2" s="82"/>
      <c r="D2" s="82"/>
      <c r="E2" s="82"/>
      <c r="F2" s="83"/>
    </row>
    <row r="3" spans="1:6" ht="29.25" customHeight="1" x14ac:dyDescent="0.25">
      <c r="A3" s="84" t="s">
        <v>197</v>
      </c>
      <c r="B3" s="85"/>
      <c r="C3" s="85"/>
      <c r="D3" s="85"/>
      <c r="E3" s="85"/>
      <c r="F3" s="86"/>
    </row>
    <row r="4" spans="1:6" ht="35.25" customHeight="1" x14ac:dyDescent="0.25">
      <c r="A4" s="69"/>
      <c r="B4" s="69" t="s">
        <v>198</v>
      </c>
      <c r="C4" s="69" t="s">
        <v>199</v>
      </c>
      <c r="D4" s="69" t="s">
        <v>200</v>
      </c>
      <c r="E4" s="69" t="s">
        <v>201</v>
      </c>
      <c r="F4" s="69" t="s">
        <v>202</v>
      </c>
    </row>
    <row r="5" spans="1:6" ht="12.75" customHeight="1" x14ac:dyDescent="0.25">
      <c r="A5" s="5" t="s">
        <v>203</v>
      </c>
      <c r="B5" s="24"/>
      <c r="C5" s="24"/>
      <c r="D5" s="24"/>
      <c r="E5" s="24"/>
      <c r="F5" s="24"/>
    </row>
    <row r="6" spans="1:6" ht="30" x14ac:dyDescent="0.25">
      <c r="A6" s="29" t="s">
        <v>204</v>
      </c>
      <c r="B6" s="30"/>
      <c r="C6" s="30"/>
      <c r="D6" s="30"/>
      <c r="E6" s="30"/>
      <c r="F6" s="30"/>
    </row>
    <row r="7" spans="1:6" ht="15" x14ac:dyDescent="0.25">
      <c r="A7" s="29" t="s">
        <v>205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206</v>
      </c>
      <c r="B9" s="21"/>
      <c r="C9" s="21"/>
      <c r="D9" s="21"/>
      <c r="E9" s="21"/>
      <c r="F9" s="21"/>
    </row>
    <row r="10" spans="1:6" ht="15" x14ac:dyDescent="0.25">
      <c r="A10" s="29" t="s">
        <v>207</v>
      </c>
      <c r="B10" s="30"/>
      <c r="C10" s="30"/>
      <c r="D10" s="30"/>
      <c r="E10" s="30"/>
      <c r="F10" s="30"/>
    </row>
    <row r="11" spans="1:6" ht="15" x14ac:dyDescent="0.25">
      <c r="A11" s="50" t="s">
        <v>208</v>
      </c>
      <c r="B11" s="30"/>
      <c r="C11" s="30"/>
      <c r="D11" s="30"/>
      <c r="E11" s="30"/>
      <c r="F11" s="30"/>
    </row>
    <row r="12" spans="1:6" ht="15" x14ac:dyDescent="0.25">
      <c r="A12" s="50" t="s">
        <v>209</v>
      </c>
      <c r="B12" s="30"/>
      <c r="C12" s="30"/>
      <c r="D12" s="30"/>
      <c r="E12" s="30"/>
      <c r="F12" s="30"/>
    </row>
    <row r="13" spans="1:6" ht="15" x14ac:dyDescent="0.25">
      <c r="A13" s="50" t="s">
        <v>210</v>
      </c>
      <c r="B13" s="30"/>
      <c r="C13" s="30"/>
      <c r="D13" s="30"/>
      <c r="E13" s="30"/>
      <c r="F13" s="30"/>
    </row>
    <row r="14" spans="1:6" ht="15" x14ac:dyDescent="0.25">
      <c r="A14" s="29" t="s">
        <v>211</v>
      </c>
      <c r="B14" s="30"/>
      <c r="C14" s="30"/>
      <c r="D14" s="30"/>
      <c r="E14" s="30"/>
      <c r="F14" s="30"/>
    </row>
    <row r="15" spans="1:6" ht="15" x14ac:dyDescent="0.25">
      <c r="A15" s="50" t="s">
        <v>208</v>
      </c>
      <c r="B15" s="30"/>
      <c r="C15" s="30"/>
      <c r="D15" s="30"/>
      <c r="E15" s="30"/>
      <c r="F15" s="30"/>
    </row>
    <row r="16" spans="1:6" ht="15" x14ac:dyDescent="0.25">
      <c r="A16" s="50" t="s">
        <v>209</v>
      </c>
      <c r="B16" s="30"/>
      <c r="C16" s="30"/>
      <c r="D16" s="30"/>
      <c r="E16" s="30"/>
      <c r="F16" s="30"/>
    </row>
    <row r="17" spans="1:6" ht="15" x14ac:dyDescent="0.25">
      <c r="A17" s="50" t="s">
        <v>210</v>
      </c>
      <c r="B17" s="30"/>
      <c r="C17" s="30"/>
      <c r="D17" s="30"/>
      <c r="E17" s="30"/>
      <c r="F17" s="30"/>
    </row>
    <row r="18" spans="1:6" ht="15" x14ac:dyDescent="0.25">
      <c r="A18" s="29" t="s">
        <v>212</v>
      </c>
      <c r="B18" s="70"/>
      <c r="C18" s="30"/>
      <c r="D18" s="30"/>
      <c r="E18" s="30"/>
      <c r="F18" s="30"/>
    </row>
    <row r="19" spans="1:6" ht="15" x14ac:dyDescent="0.25">
      <c r="A19" s="29" t="s">
        <v>213</v>
      </c>
      <c r="B19" s="30"/>
      <c r="C19" s="30"/>
      <c r="D19" s="30"/>
      <c r="E19" s="30"/>
      <c r="F19" s="30"/>
    </row>
    <row r="20" spans="1:6" ht="30" x14ac:dyDescent="0.25">
      <c r="A20" s="29" t="s">
        <v>214</v>
      </c>
      <c r="B20" s="71"/>
      <c r="C20" s="71"/>
      <c r="D20" s="71"/>
      <c r="E20" s="71"/>
      <c r="F20" s="71"/>
    </row>
    <row r="21" spans="1:6" ht="30" x14ac:dyDescent="0.25">
      <c r="A21" s="29" t="s">
        <v>215</v>
      </c>
      <c r="B21" s="71"/>
      <c r="C21" s="71"/>
      <c r="D21" s="71"/>
      <c r="E21" s="71"/>
      <c r="F21" s="71"/>
    </row>
    <row r="22" spans="1:6" ht="30" x14ac:dyDescent="0.25">
      <c r="A22" s="29" t="s">
        <v>216</v>
      </c>
      <c r="B22" s="71"/>
      <c r="C22" s="71"/>
      <c r="D22" s="71"/>
      <c r="E22" s="71"/>
      <c r="F22" s="71"/>
    </row>
    <row r="23" spans="1:6" ht="15" x14ac:dyDescent="0.25">
      <c r="A23" s="29" t="s">
        <v>217</v>
      </c>
      <c r="B23" s="71"/>
      <c r="C23" s="71"/>
      <c r="D23" s="71"/>
      <c r="E23" s="71"/>
      <c r="F23" s="71"/>
    </row>
    <row r="24" spans="1:6" ht="15" x14ac:dyDescent="0.25">
      <c r="A24" s="29" t="s">
        <v>218</v>
      </c>
      <c r="B24" s="72"/>
      <c r="C24" s="30"/>
      <c r="D24" s="30"/>
      <c r="E24" s="30"/>
      <c r="F24" s="30"/>
    </row>
    <row r="25" spans="1:6" ht="15" x14ac:dyDescent="0.25">
      <c r="A25" s="29" t="s">
        <v>219</v>
      </c>
      <c r="B25" s="72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220</v>
      </c>
      <c r="B27" s="21"/>
      <c r="C27" s="21"/>
      <c r="D27" s="21"/>
      <c r="E27" s="21"/>
      <c r="F27" s="21"/>
    </row>
    <row r="28" spans="1:6" ht="15" x14ac:dyDescent="0.25">
      <c r="A28" s="29" t="s">
        <v>221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222</v>
      </c>
      <c r="B30" s="21"/>
      <c r="C30" s="21"/>
      <c r="D30" s="21"/>
      <c r="E30" s="21"/>
      <c r="F30" s="21"/>
    </row>
    <row r="31" spans="1:6" ht="15" x14ac:dyDescent="0.25">
      <c r="A31" s="29" t="s">
        <v>207</v>
      </c>
      <c r="B31" s="30"/>
      <c r="C31" s="30"/>
      <c r="D31" s="30"/>
      <c r="E31" s="30"/>
      <c r="F31" s="30"/>
    </row>
    <row r="32" spans="1:6" ht="15" x14ac:dyDescent="0.25">
      <c r="A32" s="29" t="s">
        <v>211</v>
      </c>
      <c r="B32" s="30"/>
      <c r="C32" s="30"/>
      <c r="D32" s="30"/>
      <c r="E32" s="30"/>
      <c r="F32" s="30"/>
    </row>
    <row r="33" spans="1:6" ht="15" x14ac:dyDescent="0.25">
      <c r="A33" s="29" t="s">
        <v>223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224</v>
      </c>
      <c r="B35" s="21"/>
      <c r="C35" s="21"/>
      <c r="D35" s="21"/>
      <c r="E35" s="21"/>
      <c r="F35" s="21"/>
    </row>
    <row r="36" spans="1:6" ht="15" x14ac:dyDescent="0.25">
      <c r="A36" s="29" t="s">
        <v>225</v>
      </c>
      <c r="B36" s="30"/>
      <c r="C36" s="30"/>
      <c r="D36" s="30"/>
      <c r="E36" s="30"/>
      <c r="F36" s="30"/>
    </row>
    <row r="37" spans="1:6" ht="15" x14ac:dyDescent="0.25">
      <c r="A37" s="29" t="s">
        <v>226</v>
      </c>
      <c r="B37" s="30"/>
      <c r="C37" s="30"/>
      <c r="D37" s="30"/>
      <c r="E37" s="30"/>
      <c r="F37" s="30"/>
    </row>
    <row r="38" spans="1:6" ht="15" x14ac:dyDescent="0.25">
      <c r="A38" s="29" t="s">
        <v>227</v>
      </c>
      <c r="B38" s="72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228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229</v>
      </c>
      <c r="B42" s="21"/>
      <c r="C42" s="21"/>
      <c r="D42" s="21"/>
      <c r="E42" s="21"/>
      <c r="F42" s="21"/>
    </row>
    <row r="43" spans="1:6" ht="15" x14ac:dyDescent="0.25">
      <c r="A43" s="29" t="s">
        <v>230</v>
      </c>
      <c r="B43" s="30"/>
      <c r="C43" s="30"/>
      <c r="D43" s="30"/>
      <c r="E43" s="30"/>
      <c r="F43" s="30"/>
    </row>
    <row r="44" spans="1:6" ht="15" x14ac:dyDescent="0.25">
      <c r="A44" s="29" t="s">
        <v>231</v>
      </c>
      <c r="B44" s="30"/>
      <c r="C44" s="30"/>
      <c r="D44" s="30"/>
      <c r="E44" s="30"/>
      <c r="F44" s="30"/>
    </row>
    <row r="45" spans="1:6" ht="15" x14ac:dyDescent="0.25">
      <c r="A45" s="29" t="s">
        <v>232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233</v>
      </c>
      <c r="B47" s="21"/>
      <c r="C47" s="21"/>
      <c r="D47" s="21"/>
      <c r="E47" s="21"/>
      <c r="F47" s="21"/>
    </row>
    <row r="48" spans="1:6" ht="15" x14ac:dyDescent="0.25">
      <c r="A48" s="29" t="s">
        <v>231</v>
      </c>
      <c r="B48" s="71"/>
      <c r="C48" s="71"/>
      <c r="D48" s="71"/>
      <c r="E48" s="71"/>
      <c r="F48" s="71"/>
    </row>
    <row r="49" spans="1:6" ht="15" x14ac:dyDescent="0.25">
      <c r="A49" s="29" t="s">
        <v>232</v>
      </c>
      <c r="B49" s="71"/>
      <c r="C49" s="71"/>
      <c r="D49" s="71"/>
      <c r="E49" s="71"/>
      <c r="F49" s="71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234</v>
      </c>
      <c r="B51" s="21"/>
      <c r="C51" s="21"/>
      <c r="D51" s="21"/>
      <c r="E51" s="21"/>
      <c r="F51" s="21"/>
    </row>
    <row r="52" spans="1:6" ht="15" x14ac:dyDescent="0.25">
      <c r="A52" s="29" t="s">
        <v>231</v>
      </c>
      <c r="B52" s="30"/>
      <c r="C52" s="30"/>
      <c r="D52" s="30"/>
      <c r="E52" s="30"/>
      <c r="F52" s="30"/>
    </row>
    <row r="53" spans="1:6" ht="15" x14ac:dyDescent="0.25">
      <c r="A53" s="29" t="s">
        <v>232</v>
      </c>
      <c r="B53" s="30"/>
      <c r="C53" s="30"/>
      <c r="D53" s="30"/>
      <c r="E53" s="30"/>
      <c r="F53" s="30"/>
    </row>
    <row r="54" spans="1:6" ht="15" x14ac:dyDescent="0.25">
      <c r="A54" s="29" t="s">
        <v>235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236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231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232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237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238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239</v>
      </c>
      <c r="B62" s="72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240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241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242</v>
      </c>
      <c r="B66" s="30"/>
      <c r="C66" s="30"/>
      <c r="D66" s="30"/>
      <c r="E66" s="30"/>
      <c r="F66" s="30"/>
    </row>
    <row r="67" spans="1:6" ht="20.100000000000001" customHeight="1" x14ac:dyDescent="0.25">
      <c r="A67" s="68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